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BEB888FE-39C1-40A7-92C2-16FD3B245A78}" xr6:coauthVersionLast="47" xr6:coauthVersionMax="47" xr10:uidLastSave="{00000000-0000-0000-0000-000000000000}"/>
  <bookViews>
    <workbookView xWindow="-108" yWindow="-108" windowWidth="23256" windowHeight="12456" firstSheet="8" activeTab="14" xr2:uid="{00000000-000D-0000-FFFF-FFFF00000000}"/>
  </bookViews>
  <sheets>
    <sheet name="Índice" sheetId="22" r:id="rId1"/>
    <sheet name="ESG KPIs" sheetId="21" r:id="rId2"/>
    <sheet name="Comunidades" sheetId="3" r:id="rId3"/>
    <sheet name="Medio Ambiente" sheetId="24" r:id="rId4"/>
    <sheet name="Emisiones GEI &amp; Energía" sheetId="10" r:id="rId5"/>
    <sheet name="Agua" sheetId="12" r:id="rId6"/>
    <sheet name="Residuos" sheetId="14" r:id="rId7"/>
    <sheet name="Biodiversidad" sheetId="15" r:id="rId8"/>
    <sheet name="Cierre" sheetId="16" r:id="rId9"/>
    <sheet name="Seguridad" sheetId="1" r:id="rId10"/>
    <sheet name="Nuestra gente" sheetId="25" r:id="rId11"/>
    <sheet name="Empleo" sheetId="18" r:id="rId12"/>
    <sheet name="Retención" sheetId="23" r:id="rId13"/>
    <sheet name="Capacitaciones" sheetId="17" r:id="rId14"/>
    <sheet name="Responsabilidad" sheetId="2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18" l="1"/>
  <c r="D90" i="18"/>
  <c r="C89" i="18"/>
  <c r="D87" i="18"/>
  <c r="C74" i="18"/>
  <c r="C70" i="18"/>
  <c r="D67" i="18"/>
  <c r="D66" i="18"/>
  <c r="D65" i="18"/>
  <c r="C64" i="18"/>
  <c r="D64" i="18" s="1"/>
  <c r="D63" i="18"/>
  <c r="D62" i="18"/>
  <c r="D43" i="14"/>
  <c r="D26" i="14"/>
  <c r="D29" i="14"/>
  <c r="D29" i="23"/>
  <c r="D11" i="23"/>
  <c r="D19" i="23"/>
  <c r="D17" i="23"/>
  <c r="D15" i="23"/>
  <c r="D13" i="23"/>
  <c r="B65" i="3"/>
  <c r="G54" i="18"/>
  <c r="E54" i="18"/>
  <c r="C54" i="18"/>
  <c r="I53" i="18"/>
  <c r="H53" i="18"/>
  <c r="F53" i="18"/>
  <c r="D53" i="18"/>
  <c r="I52" i="18"/>
  <c r="H52" i="18"/>
  <c r="F52" i="18"/>
  <c r="D52" i="18"/>
  <c r="I51" i="18"/>
  <c r="H51" i="18"/>
  <c r="F51" i="18"/>
  <c r="D51" i="18"/>
  <c r="I50" i="18"/>
  <c r="H50" i="18"/>
  <c r="F50" i="18"/>
  <c r="D50" i="18"/>
  <c r="I49" i="18"/>
  <c r="H49" i="18"/>
  <c r="F49" i="18"/>
  <c r="D49" i="18"/>
  <c r="I48" i="18"/>
  <c r="I54" i="18" s="1"/>
  <c r="H48" i="18"/>
  <c r="F48" i="18"/>
  <c r="D48" i="18"/>
  <c r="C92" i="18" l="1"/>
  <c r="D92" i="18" s="1"/>
  <c r="D89" i="18"/>
  <c r="C77" i="18"/>
  <c r="D70" i="18"/>
  <c r="D54" i="18"/>
  <c r="F54" i="18"/>
  <c r="H54" i="18"/>
  <c r="D33" i="23" l="1"/>
  <c r="D31" i="23"/>
  <c r="D27" i="23"/>
  <c r="D25" i="23"/>
</calcChain>
</file>

<file path=xl/sharedStrings.xml><?xml version="1.0" encoding="utf-8"?>
<sst xmlns="http://schemas.openxmlformats.org/spreadsheetml/2006/main" count="700" uniqueCount="324">
  <si>
    <t>Performance Data</t>
  </si>
  <si>
    <t>ESG KPIs</t>
  </si>
  <si>
    <t>Comunidades</t>
  </si>
  <si>
    <t>Línea Base 2021</t>
  </si>
  <si>
    <t>Q1-2026</t>
  </si>
  <si>
    <t>2030 Target</t>
  </si>
  <si>
    <t>Fuerza laboral local vs total (%)</t>
  </si>
  <si>
    <t>Adquisiciones locales vs totales (%)</t>
  </si>
  <si>
    <t>Inversión social vs ingresos netos (%)</t>
  </si>
  <si>
    <t>Planeta</t>
  </si>
  <si>
    <t>Reducción en las emisiones GEI de alcance 1 y 2(%)</t>
  </si>
  <si>
    <t>-</t>
  </si>
  <si>
    <t>Consumo de agua fresca por mineral procesado (m3/ton)   </t>
  </si>
  <si>
    <t>Residuos reciclados (%)</t>
  </si>
  <si>
    <t>Generación de residuos domésticos (kg/persona/día)</t>
  </si>
  <si>
    <t>Consumo de agua potable (litros/persona/día)</t>
  </si>
  <si>
    <t>163 1</t>
  </si>
  <si>
    <t>Personas</t>
  </si>
  <si>
    <t>Mujeres en la fuerza laboral (%)</t>
  </si>
  <si>
    <t>Mujeres en roles de liderazgo (%)</t>
  </si>
  <si>
    <t>Rotación voluntaria (%)</t>
  </si>
  <si>
    <t>&lt; 5%</t>
  </si>
  <si>
    <t>Salud y Seguridad</t>
  </si>
  <si>
    <t>Accidentes fatales</t>
  </si>
  <si>
    <t>Índice de frecuencia de incidentes de tiempo perdido</t>
  </si>
  <si>
    <t>Gobernanza</t>
  </si>
  <si>
    <t>Independencia del Directorio (%)</t>
  </si>
  <si>
    <t>&gt;50%</t>
  </si>
  <si>
    <t>Permanencia de Directores No Ejecutivos(años)</t>
  </si>
  <si>
    <t>&lt; 6</t>
  </si>
  <si>
    <t>Mujeres en el Directorio(%)</t>
  </si>
  <si>
    <t>Nuestras operaciones en Brasil están incluidas en los resultados de los KPI's de Personas desde 2022, en los de Salud y Seguridad desde 2023, y en el KPI de reducción de emisiones GEI desde 2024 y en los KPI restantes de PLANETA y COMUNIDADES en 2025.</t>
  </si>
  <si>
    <r>
      <rPr>
        <sz val="10"/>
        <color rgb="FFC4922C"/>
        <rFont val="Galano Grotesque"/>
      </rPr>
      <t xml:space="preserve">Nuestro enfoque de servicio a las comunidades
</t>
    </r>
    <r>
      <rPr>
        <sz val="10"/>
        <color rgb="FF000000"/>
        <rFont val="Galano Grotesque"/>
      </rPr>
      <t xml:space="preserve">Nuestro enfoque de relacionamiento social se centra en generar un impacto positivo. Lo logramos a través de la construcción de alianzas duraderas con las comunidades locales y la implementación de iniciativas orientadas a atender sus necesidades.
Este enfoque está guiado por nuestra Política de Relaciones Comunitarias, que refleja nuestro compromiso con la construcción de confianza y la escucha activa de las preocupaciones de las comunidades.
A continuación se encuentran nuestros datos más recientes sobre </t>
    </r>
    <r>
      <rPr>
        <sz val="10"/>
        <color rgb="FFC4922C"/>
        <rFont val="Galano Grotesque"/>
      </rPr>
      <t>inversión social</t>
    </r>
    <r>
      <rPr>
        <sz val="10"/>
        <color rgb="FF000000"/>
        <rFont val="Galano Grotesque"/>
      </rPr>
      <t xml:space="preserve">, </t>
    </r>
    <r>
      <rPr>
        <sz val="10"/>
        <color rgb="FFC4922C"/>
        <rFont val="Galano Grotesque"/>
      </rPr>
      <t>proporción de fuerza laboral local</t>
    </r>
    <r>
      <rPr>
        <sz val="10"/>
        <color rgb="FF000000"/>
        <rFont val="Galano Grotesque"/>
      </rPr>
      <t xml:space="preserve"> y </t>
    </r>
    <r>
      <rPr>
        <sz val="10"/>
        <color rgb="FFC4922C"/>
        <rFont val="Galano Grotesque"/>
      </rPr>
      <t>gasto en adquisiciones de proveedores locales</t>
    </r>
    <r>
      <rPr>
        <sz val="10"/>
        <color rgb="FF000000"/>
        <rFont val="Galano Grotesque"/>
      </rPr>
      <t>.</t>
    </r>
  </si>
  <si>
    <t>Inversión social en 2025(USD)</t>
  </si>
  <si>
    <t>Hochschild</t>
  </si>
  <si>
    <t>Peru</t>
  </si>
  <si>
    <t>Argentina</t>
  </si>
  <si>
    <t>Brasil</t>
  </si>
  <si>
    <t>Educación</t>
  </si>
  <si>
    <t>Salud y nutrición</t>
  </si>
  <si>
    <t>Desarrollo socio-económico</t>
  </si>
  <si>
    <t>Campañas filantrópicas</t>
  </si>
  <si>
    <t>Cultura y comunicación</t>
  </si>
  <si>
    <t>Donaciones</t>
  </si>
  <si>
    <t>Apoyo a gobiernos locales</t>
  </si>
  <si>
    <t>Total</t>
  </si>
  <si>
    <t>Fuerza laboral local (empleados &amp; contratistas)en 2025</t>
  </si>
  <si>
    <t>Mujeres</t>
  </si>
  <si>
    <t>Hombres</t>
  </si>
  <si>
    <t>#</t>
  </si>
  <si>
    <t>%</t>
  </si>
  <si>
    <t>Inmaculada</t>
  </si>
  <si>
    <t>San Jose </t>
  </si>
  <si>
    <t>Mara Rosa</t>
  </si>
  <si>
    <t>Pallancata </t>
  </si>
  <si>
    <t>Selene </t>
  </si>
  <si>
    <t>Ares </t>
  </si>
  <si>
    <t>Sipan </t>
  </si>
  <si>
    <t>Matarani</t>
  </si>
  <si>
    <t>Proporción del gasto en adquisiciones a proveedores locales</t>
  </si>
  <si>
    <t>Adquisiciones locales</t>
  </si>
  <si>
    <t>USD</t>
  </si>
  <si>
    <t>Brazil</t>
  </si>
  <si>
    <t>1 'Local' se refiere a las personas que trabajan en las unidades mineras o a los negocios dentro de las regiones en las que Hochschild opera (En Perú: Apurímac, Arequipa, Ayacucho y Cajamarca; y en Argentina: Santa Cruz). </t>
  </si>
  <si>
    <r>
      <rPr>
        <sz val="10"/>
        <color rgb="FFC4922C"/>
        <rFont val="Galano Grotesque"/>
        <family val="3"/>
      </rPr>
      <t>Nuestro enfoque de la protección ambiental</t>
    </r>
    <r>
      <rPr>
        <sz val="10"/>
        <rFont val="Galano Grotesque"/>
        <family val="3"/>
      </rPr>
      <t xml:space="preserve">
Hochschild está comprometido con la producción de metales con la menor huella ambiental posible. Para lograrlo, la compañía aplica prácticas de gestión ambiental de primer nivel orientadas a la protección del entorno.
Nuestra Política Ambiental aborda los impactos más relevantes de nuestras operaciones y guía nuestras actividades diarias. En línea con esta política, buscamos constantemente fortalecer nuestra cultura ambiental y reducir nuestra huella.
En las siguientes hojas se encuentran nuestros datos más recientes sobre </t>
    </r>
    <r>
      <rPr>
        <sz val="10"/>
        <color rgb="FFC4922C"/>
        <rFont val="Galano Grotesque"/>
        <family val="3"/>
      </rPr>
      <t>emisiones GEI &amp; energía</t>
    </r>
    <r>
      <rPr>
        <sz val="10"/>
        <rFont val="Galano Grotesque"/>
        <family val="3"/>
      </rPr>
      <t xml:space="preserve">, </t>
    </r>
    <r>
      <rPr>
        <sz val="10"/>
        <color rgb="FFC4922C"/>
        <rFont val="Galano Grotesque"/>
        <family val="3"/>
      </rPr>
      <t>uso del agua</t>
    </r>
    <r>
      <rPr>
        <sz val="10"/>
        <rFont val="Galano Grotesque"/>
        <family val="3"/>
      </rPr>
      <t xml:space="preserve">, </t>
    </r>
    <r>
      <rPr>
        <sz val="10"/>
        <color rgb="FFC4922C"/>
        <rFont val="Galano Grotesque"/>
        <family val="3"/>
      </rPr>
      <t>residuos</t>
    </r>
    <r>
      <rPr>
        <sz val="10"/>
        <rFont val="Galano Grotesque"/>
        <family val="3"/>
      </rPr>
      <t xml:space="preserve">, </t>
    </r>
    <r>
      <rPr>
        <sz val="10"/>
        <color rgb="FFC4922C"/>
        <rFont val="Galano Grotesque"/>
        <family val="3"/>
      </rPr>
      <t xml:space="preserve">biodiversidad </t>
    </r>
    <r>
      <rPr>
        <sz val="10"/>
        <rFont val="Galano Grotesque"/>
        <family val="3"/>
      </rPr>
      <t xml:space="preserve">y </t>
    </r>
    <r>
      <rPr>
        <sz val="10"/>
        <color rgb="FFC4922C"/>
        <rFont val="Galano Grotesque"/>
        <family val="3"/>
      </rPr>
      <t>cierre de minas</t>
    </r>
    <r>
      <rPr>
        <sz val="10"/>
        <rFont val="Galano Grotesque"/>
        <family val="3"/>
      </rPr>
      <t xml:space="preserve">. </t>
    </r>
  </si>
  <si>
    <t>Emisiones GEI &amp; Energía</t>
  </si>
  <si>
    <t>Emisiones GEI y consumo de energía por año</t>
  </si>
  <si>
    <t>Emisiones de gases de efecto invernadero(tCO2e)</t>
  </si>
  <si>
    <t>Alcance 1: Emisiones provenientes de la combustión de combustible y la operación de instalaciones (tCO2e)  </t>
  </si>
  <si>
    <t>Alcance 2: Emisiones provenientes de la electricidad total adquirida basadas en la ubicación (tCO2e) </t>
  </si>
  <si>
    <t>Alcance 2: Emisiones provenientes de la electricidad total adquirida basadas en el mercado (tCO2e)</t>
  </si>
  <si>
    <t>Emisiones totales de alcance 1 y 2 (tCO2e)</t>
  </si>
  <si>
    <t>Alcance 3: Otras emisiones indirectas de GEI (tCO2e)</t>
  </si>
  <si>
    <t>n/a</t>
  </si>
  <si>
    <t>Intensidad de emisiones por onza de oro equivalente producida (tCO2e/oz Au eq)</t>
  </si>
  <si>
    <t>Intensidad de emisiones por kilo-onza de plata equivalente producida (tCO2e/koz Ag eq)</t>
  </si>
  <si>
    <t>3.52 </t>
  </si>
  <si>
    <t>3.64 </t>
  </si>
  <si>
    <t>3.11 </t>
  </si>
  <si>
    <t>Emisiones de alcance 3 (tCO2e)</t>
  </si>
  <si>
    <t>Categoría 1: Bienes y servicios adquiridos</t>
  </si>
  <si>
    <t>Categoría 4: Transporte y distribución aguas arriba</t>
  </si>
  <si>
    <t>Categoría 5: Residuos generados en las operaciones</t>
  </si>
  <si>
    <t>Categoría 6: Viajes de negocios</t>
  </si>
  <si>
    <t>Categoría 7: Desplazamiento de empleados</t>
  </si>
  <si>
    <t>Categoría 9: Transporte y distribución aguas abajo</t>
  </si>
  <si>
    <t>Consumo de energía</t>
  </si>
  <si>
    <t>Consumo de energía por la combustión de combustible (MWh)</t>
  </si>
  <si>
    <t xml:space="preserve">     Diesel</t>
  </si>
  <si>
    <t xml:space="preserve">     Gasolina</t>
  </si>
  <si>
    <t xml:space="preserve">     GLP</t>
  </si>
  <si>
    <t xml:space="preserve">     Fuentes renovables (biocombustibles)</t>
  </si>
  <si>
    <t>Consumo de energía por electricidad comprada (MWh)</t>
  </si>
  <si>
    <t xml:space="preserve">     Fuentes no renovables</t>
  </si>
  <si>
    <t xml:space="preserve">     Fuentes renovables (energía hidroeléctrica, eólica y solar)</t>
  </si>
  <si>
    <t>Consumo de energía por electricidad vendida, calefacción, refrigeración o vapor (MWh)</t>
  </si>
  <si>
    <t>Consumo total de energía (MWh)</t>
  </si>
  <si>
    <t>Intensidad del consumo de energía por onza de oro equivalente producida (MWh/oz Au eq)</t>
  </si>
  <si>
    <t>Intensidad del consumo de energía por kilo-onza de plata equivalente producida (MWh/koz Ag eq)</t>
  </si>
  <si>
    <t>Emisiones GEI y consumo de energía en 2024 por sede</t>
  </si>
  <si>
    <t>Emisiones de gases de efecto invernadero(toneladas de CO2e)</t>
  </si>
  <si>
    <t>San José</t>
  </si>
  <si>
    <t>Otras sedes</t>
  </si>
  <si>
    <t>1 El método de cálculo de la huella de carbono está basado en la norma ISO14064-1 y el Estándar Corporativo de Contabilidad e Informes de Protocolo de GEI, utilizando factores de emisión del IPCC y de Perú. Gases incluidos en el cálculo de los tres alcances: CO2, CH4, N2O y tHFC.</t>
  </si>
  <si>
    <t>2 La huella de carbono de 2025 incluye datos de todo el año para Perú (activos operativos, almacenes y oficinas, anteriores y actuales), Argentina (San José y la oficina de Buenos Aires) y la oficina de Londres. Las operaciones de la Compañía en el Reino Unido consisten en una sola oficina con una ocupación de tres personas. Sus emisiones totales de alcance 1 y 2, así como su consumo de energía, representan menos del 0.01% de los totales reportados.</t>
  </si>
  <si>
    <t>3 Se obtuvo la verificación limitada de las emisiones de las unidades operativas por parte de la empresa SGS en 2021 y 2022 y la verificación razonable de las emisiones de las unidades operativas por parte de Aenor en 2023, 2024 y 2025 de acuerdo con la norma ISO 140641-1:2018.</t>
  </si>
  <si>
    <t>4 Las emisiones de alcance 2 basadas en el mercado excluyen la electricidad adquirida de fuentes renovables: hidroeléctrica en Perú, eólica en Argentina y fotovoltaica en Brasil.</t>
  </si>
  <si>
    <t>5 Las emisiones biogénicas de alcance 1 son de 16.07 tCO2e y las de alcance 3 son de 1.13 tCO2e. Ambas cifras se incluyen en los totales generales informados para las emisiones de alcance 1 y 3 respectivamente.</t>
  </si>
  <si>
    <t>6 Las intensidades de emisiones y consumo de energía reflejan el alcance 1 y alcance 2 basado en la ubicación.</t>
  </si>
  <si>
    <t>7 La producción total incluye el 100% de la producción, incluida la atribuible al socio de la empresa conjunta en San José.</t>
  </si>
  <si>
    <t>8 Hochschild no vende energía (electricidad, calefacción, refrigeración o vapor) como parte de su modelo de negocio, dado que la venta de energía no forma parte de las operaciones principales de la empresa.</t>
  </si>
  <si>
    <t xml:space="preserve">9 La información recopilada sobre el consumo de energía procedente de la combustión de combustible se ha convertido a MWh a partir de galones de combustible utilizando valores caloríficos netos obtenidos del Ministerio del Ambiente del Perú. Corresponde al combustible calculado para el alcance 1. </t>
  </si>
  <si>
    <t>10 Otras sedes incluye: Las oficinas de Lima, Arequipa, Buenos Aires y Belo Horizonte offices; el almacén en Matarani; y las unidades mineras Pallancata, Selene, Ares, Arcata y Sipán.</t>
  </si>
  <si>
    <t>11 La comparación con los miembros del World Gold Council (WGC) resalta nuestra baja intensidad de emisiones de 0.27 tCO₂e/oz Au eq, en comparación con el promedio del WGC de 1.40  tCO₂e/oz Au eq; y el promedio de la industria para la intensidad de emisión de oro de 0,792 tCO2e/oz Au producida (S&amp;P ‘Global Commodity Insights’, publicado en diciembre de 2024).</t>
  </si>
  <si>
    <t>Agua</t>
  </si>
  <si>
    <t>Extracción, descarga y consumo de agua por año</t>
  </si>
  <si>
    <t>Consumo de agua fresca</t>
  </si>
  <si>
    <t xml:space="preserve">Consumo de agua fresca en la planta de procesamiento (m3) </t>
  </si>
  <si>
    <t>Mineral procesado (ton)</t>
  </si>
  <si>
    <t>Intensidad del consumo de agua fresca por mineral procesado (m3/ton)</t>
  </si>
  <si>
    <t>Extracción de agua (megalitros)</t>
  </si>
  <si>
    <t>Agua superficial</t>
  </si>
  <si>
    <t>Agua subterránea</t>
  </si>
  <si>
    <t>Descarga de agua (megalitros)</t>
  </si>
  <si>
    <t>Doméstica</t>
  </si>
  <si>
    <t>Industrial</t>
  </si>
  <si>
    <t>Consumo de agua (megalitros)</t>
  </si>
  <si>
    <t>Total de agua extraída y consumida (megalitros)</t>
  </si>
  <si>
    <t>Consumo de agua potable (litros/ persona/día)</t>
  </si>
  <si>
    <t>Agua recirculada (%)</t>
  </si>
  <si>
    <t>Extracción, descarga y consumo de agua en 2025 por sede</t>
  </si>
  <si>
    <t>San José 2024</t>
  </si>
  <si>
    <t>Pallancata y Selene</t>
  </si>
  <si>
    <t>Ares</t>
  </si>
  <si>
    <t>Sipán</t>
  </si>
  <si>
    <t>1 Mara Rosa figura en los registros de datos relacionados con el agua a partir de 2025, año que corresponde a su primer periodo completo de operaciones mineras.</t>
  </si>
  <si>
    <t>2 Toda la extracción y vertimiento de agua corresponden a agua dulce (≤1,000 mg/L de sólidos disueltos totales).</t>
  </si>
  <si>
    <t>3 El total de agua extraída y consumida se calcula como la diferencia entre el total de extracción de agua y el total de vertimiento de agua. Los valores negativos reflejan que los vertimientos superan las extracciones de agua debido al aumento de las precipitaciones en nuestras unidades mineras.</t>
  </si>
  <si>
    <t>4 La comparación con los miembros del World Gold Council (WGC) resalta nuestra alta tasa de recirculación de agua del 75%, superior al promedio del WGC de 73%.</t>
  </si>
  <si>
    <t>Residuos</t>
  </si>
  <si>
    <t>Generación de residuos por tipo y año (toneladas)</t>
  </si>
  <si>
    <t>Generación de residuos por tipo (toneladas)</t>
  </si>
  <si>
    <t>Residuos orgánicos y generales</t>
  </si>
  <si>
    <t>Residuos reciclables</t>
  </si>
  <si>
    <t>Residuos metálicos</t>
  </si>
  <si>
    <t>Residuos peligrosos reciclables</t>
  </si>
  <si>
    <t>Residuos peligrosos no reciclables</t>
  </si>
  <si>
    <t>Residuos electrónicos</t>
  </si>
  <si>
    <t>Residuos desviados de la disposición final toneladas)</t>
  </si>
  <si>
    <t>Residuos peligrosos desviados de la disposición final(toneladas)</t>
  </si>
  <si>
    <t>Dentro de las unidades mineras</t>
  </si>
  <si>
    <t>Fuera de las unidades mineras</t>
  </si>
  <si>
    <t>Residuos no peligrosos desviados de la disposición final (toneladas)</t>
  </si>
  <si>
    <t>Dentro de las unidades mineras - residuos orgánicos reutilizados para compost</t>
  </si>
  <si>
    <t xml:space="preserve">Fuera de las unidades mineras - residuos vendidos o donados </t>
  </si>
  <si>
    <t>Residuos dirigidos a su disposición final (toneladas)</t>
  </si>
  <si>
    <t>Residuos peligrosos dirigidos a su disposición final (toneladas)</t>
  </si>
  <si>
    <t>Incineración (con recuperación de energía)</t>
  </si>
  <si>
    <t>Incineración (sin recuperación de energía)</t>
  </si>
  <si>
    <t>Relleno sanitario</t>
  </si>
  <si>
    <t>Otras operaciones de disposición final</t>
  </si>
  <si>
    <t>Residuos no peligrosos dirigidos a su disposición final</t>
  </si>
  <si>
    <t>Desmonte y relaves</t>
  </si>
  <si>
    <t>Generación de desmonte y relaves en 2025 (millones de toneladas métricas)</t>
  </si>
  <si>
    <t>Desmonte generado</t>
  </si>
  <si>
    <t>Desmonte reusado</t>
  </si>
  <si>
    <t>Material inerte generado</t>
  </si>
  <si>
    <t>Relaves reusados</t>
  </si>
  <si>
    <t>1 La comparación con los miembros del World Gold Council (WGC) resalta nuestra alta tasa de reciclaje de residuos de 81.4%, superior al promedio del WGC de 47%.</t>
  </si>
  <si>
    <t>Biodiversidad</t>
  </si>
  <si>
    <t>Datos relacionados a biodiversidad</t>
  </si>
  <si>
    <t>Pallancata</t>
  </si>
  <si>
    <t>Selene</t>
  </si>
  <si>
    <t>Distancia de las unidades mineras a áreas naturales protegidas (km)</t>
  </si>
  <si>
    <t>Variedad de especies de flora y fauna terrestre en nuestras sedes</t>
  </si>
  <si>
    <t>Flora temporada húmeda</t>
  </si>
  <si>
    <t>Flora temporada seca</t>
  </si>
  <si>
    <t>Fauna temporada húmeda</t>
  </si>
  <si>
    <t>Fauna temporada seca</t>
  </si>
  <si>
    <t>Variedad de especies de flora y fauna acuática en nuestras sedes</t>
  </si>
  <si>
    <t>1 Arcata e Inmaculada están ubicadas dentro de la zona de amortiguamiento de la Reserva Paisajústica Sub Cuenca del Cotahuasi, reconocida como área natural protegida por el Ministerio del Ambiente de Perú.</t>
  </si>
  <si>
    <t>2 San José realizó un seguimiento semestral de la biodiversidad. Una de las campañas se llevó a cabo en noviembre de 2025.</t>
  </si>
  <si>
    <t>3Mara Rosa realizó cuatro campañas de monitoreo trimestrales en 2025, concretamente en febrero, mayo, agosto y noviembre. Los resultados mostrados reflejan los valores de las campañas de monitoreo de mayo y noviembre.</t>
  </si>
  <si>
    <t>4 Sipan no realiza seguimiento de biodiversidad terrestre.</t>
  </si>
  <si>
    <t>Gestión del impacto a la biodiversidad</t>
  </si>
  <si>
    <t>Ecosistemas naturales convertidos (ha)</t>
  </si>
  <si>
    <t>Áreas perturbadas aún no rehabilitadas (ha)</t>
  </si>
  <si>
    <t>Áreas perturbadas rehabilitadas (ha)</t>
  </si>
  <si>
    <t>1 Hochschild no recolecta especies silvestres.</t>
  </si>
  <si>
    <t>2 Hochschild no genera contaminantes. Nuestros vertimientos y emisiones cumplen con la legislación nacional de cada país en el que operamos sobre límites máximos permisibles y lo garantizamos mediante un monitoreo ambiental constante.</t>
  </si>
  <si>
    <t>3 Hochschild no realiza actividades que puedan provocar la introducción de especies exóticas.</t>
  </si>
  <si>
    <t>Cierre</t>
  </si>
  <si>
    <t>Cierre de minas y rehabilitación</t>
  </si>
  <si>
    <t>Vida de mina</t>
  </si>
  <si>
    <t>Fecha de la revisión más reciente del plan de cierre y rehabilitación de la mina</t>
  </si>
  <si>
    <t>Etapa de cierre</t>
  </si>
  <si>
    <t>Provisiones financieras realizadas para el cierre y rehabilitación - Presupuesto nominal total (USD)</t>
  </si>
  <si>
    <t>15 de enero de 2025</t>
  </si>
  <si>
    <t>Cierre progresivo</t>
  </si>
  <si>
    <t>12 de diciembre de 2022</t>
  </si>
  <si>
    <t>3 de abril de 2024</t>
  </si>
  <si>
    <t>N/A</t>
  </si>
  <si>
    <t>01 de octubre de 2022</t>
  </si>
  <si>
    <t>28 de diciembre de 2022</t>
  </si>
  <si>
    <t>Cierre final</t>
  </si>
  <si>
    <t>4 de septiembre de 2024</t>
  </si>
  <si>
    <t>7 de mayo de 2024</t>
  </si>
  <si>
    <t>Post-cierre</t>
  </si>
  <si>
    <t>1 Ares, Sipán y Selene no tienen una vida de mina ya que no están operativas y no se prevé que lo estén en los próximos años.</t>
  </si>
  <si>
    <t xml:space="preserve">2 Pallancata se encuentra en la etapa de cierre temporal y, por lo tanto, no se están llevando a cabo actividades de cierre de componentes. </t>
  </si>
  <si>
    <t>3 Las provisiones financieras están alineadas con los requerimientos legales para el cierre de minas por unidad y por país.</t>
  </si>
  <si>
    <t>4 Las estimaciones de la vida de mina y provisiones financieras se basan en el costo del cierre de mina según contratos vigentes, las propuestas de proveedores y las estimaciones de los ingenieros de Hochschild.</t>
  </si>
  <si>
    <r>
      <rPr>
        <sz val="12"/>
        <color rgb="FFC4922C"/>
        <rFont val="Galano Grotesque"/>
        <family val="3"/>
      </rPr>
      <t>Nuestro enfoque en asegurar salud y seguridad</t>
    </r>
    <r>
      <rPr>
        <sz val="12"/>
        <rFont val="Galano Grotesque"/>
        <family val="3"/>
      </rPr>
      <t xml:space="preserve">
</t>
    </r>
    <r>
      <rPr>
        <sz val="12"/>
        <color theme="1"/>
        <rFont val="Galano Grotesque"/>
        <family val="3"/>
      </rPr>
      <t>Dada la naturaleza de alto riesgo del proceso de la minería, priorizar la salud y seguridad es esencial para proteger a nuestro personal y garantizar el éxito general de nuestras operaciones. Creemos firmemente que una fuerza laboral sana, satisfecha y motivada es clave para impulsar el crecimiento de nuestra empresa.
Nos esforzamos por garantizar que la salud, seguridad y bienestar de todos nuestros empleados y contratistas, tal como se describe en nuestra Política de Salud y Seguridad. Siempre que sea possible, adoptamos medidas practices para evitar accidentes laborales, eliminar los riesgos para la salud laboral y promover el bienestar de los empleados.
A continuación se encuentran nuestros datos más recientes sobre</t>
    </r>
    <r>
      <rPr>
        <sz val="12"/>
        <rFont val="Galano Grotesque"/>
        <family val="3"/>
      </rPr>
      <t xml:space="preserve"> </t>
    </r>
    <r>
      <rPr>
        <sz val="12"/>
        <color rgb="FFC4922C"/>
        <rFont val="Galano Grotesque"/>
        <family val="3"/>
      </rPr>
      <t>lesiones ocupacionales e</t>
    </r>
    <r>
      <rPr>
        <sz val="12"/>
        <color rgb="FFC4922C"/>
        <rFont val="Galano Grotesque"/>
        <family val="3"/>
      </rPr>
      <t xml:space="preserve"> indicadores de salud</t>
    </r>
    <r>
      <rPr>
        <sz val="12"/>
        <rFont val="Galano Grotesque"/>
        <family val="3"/>
      </rPr>
      <t>.</t>
    </r>
  </si>
  <si>
    <t>Lesiones ocupacionales por año (Empleados y contratistas)</t>
  </si>
  <si>
    <t>Horas Hombre Trabajadas</t>
  </si>
  <si>
    <t>Lesiones con tiempo perdido</t>
  </si>
  <si>
    <t>Eventos de alto potencial</t>
  </si>
  <si>
    <t>Índice de frecuencia de lesiones con tiempo perdido</t>
  </si>
  <si>
    <t>Índice de severidad de lesiones con tiempo perdido</t>
  </si>
  <si>
    <t>Índice de eventos de alto potencial</t>
  </si>
  <si>
    <t>1 La comparación con los miembros del World Gold Council (WGC) resalta que no registramos accidentes fatales, en comparación con el promedio del WGC de 1.33.</t>
  </si>
  <si>
    <t>2 La comparación con los miembros del WGC destaca nuestra baja tasa de frecuencia de lesiones con tiempo perdido de 0.97, frente al promedio del WGC de 1.40.</t>
  </si>
  <si>
    <t>Lesiones ocupacionales en 2025 por país (Empleados y contratistas)</t>
  </si>
  <si>
    <t>Perú</t>
  </si>
  <si>
    <t>3 Los índices de fecuencia y severidad de lesiones con tiempo perdido se calculan sobre la base de 1,000,000 horas hombre trabajadas.</t>
  </si>
  <si>
    <t>4 Los resultados de 2023, 2024 y 2025 del índice de frecuencia han sido verificados de forma independiente por EY Perú, de acuerdo con la Norma Internacional de Encargos de Aseguramiento (ISAE) 3000.</t>
  </si>
  <si>
    <t>Indicadores de salud</t>
  </si>
  <si>
    <t>Número promedio de visitas médicas al mes</t>
  </si>
  <si>
    <t>Número promedio de incidentes laborales que requireren atención médica al mes</t>
  </si>
  <si>
    <t>Número promedio de exámenes de salud ocupacional</t>
  </si>
  <si>
    <r>
      <rPr>
        <sz val="12"/>
        <color rgb="FFC4922C"/>
        <rFont val="72"/>
        <family val="2"/>
      </rPr>
      <t xml:space="preserve">Nuestro enfoque de empoderamiento a nuestra gente
</t>
    </r>
    <r>
      <rPr>
        <sz val="12"/>
        <rFont val="72"/>
        <family val="2"/>
      </rPr>
      <t xml:space="preserve">Nuestra gente es clave para el éxito de nuestro negocio y el impacto positivo que generamos en el planeta y la sociedad. Al fomenter un entorno laboral que apoya y empodera, podemos mejorar la satisfacción de nuestros empleados, ofrecer oportunidades mejores y más equitativas, y mejorar las tasas de retención.
Como parte de nuestro propósito corporativo, aspiramos a proporcionar un entorno laboral seguro y saludable que, sobre todo, promueva un equilibrio saludable entre la vida laboral y personal y demuestra inclusión. 
En las siguientes hojas se encuentra nuestra información más reciente sobre </t>
    </r>
    <r>
      <rPr>
        <sz val="12"/>
        <color rgb="FFC4922C"/>
        <rFont val="72"/>
        <family val="2"/>
      </rPr>
      <t>empleo</t>
    </r>
    <r>
      <rPr>
        <sz val="12"/>
        <rFont val="72"/>
        <family val="2"/>
      </rPr>
      <t xml:space="preserve">, </t>
    </r>
    <r>
      <rPr>
        <sz val="12"/>
        <color rgb="FFC4922C"/>
        <rFont val="72"/>
        <family val="2"/>
      </rPr>
      <t>retención</t>
    </r>
    <r>
      <rPr>
        <sz val="12"/>
        <rFont val="72"/>
        <family val="2"/>
      </rPr>
      <t xml:space="preserve"> y </t>
    </r>
    <r>
      <rPr>
        <sz val="12"/>
        <color rgb="FFC4922C"/>
        <rFont val="72"/>
        <family val="2"/>
      </rPr>
      <t>capacitaciones</t>
    </r>
    <r>
      <rPr>
        <sz val="12"/>
        <rFont val="72"/>
        <family val="2"/>
      </rPr>
      <t xml:space="preserve">. </t>
    </r>
  </si>
  <si>
    <t>Empleo</t>
  </si>
  <si>
    <t>Total de empleados a tiempo completo por país</t>
  </si>
  <si>
    <t>Contratos permanentes</t>
  </si>
  <si>
    <t>Contratos a plazo fijo</t>
  </si>
  <si>
    <t>Total de hombres</t>
  </si>
  <si>
    <t>Total de mujeres</t>
  </si>
  <si>
    <t>Chile</t>
  </si>
  <si>
    <t>UK</t>
  </si>
  <si>
    <t>Diversidad de género de órganos de gobernanza y empleados</t>
  </si>
  <si>
    <t>Miembros del Directorio</t>
  </si>
  <si>
    <t>Alta Dirección</t>
  </si>
  <si>
    <t>Gerencia Intermedia</t>
  </si>
  <si>
    <t>Gerencia Junior</t>
  </si>
  <si>
    <t>Staff</t>
  </si>
  <si>
    <t>Técnicos</t>
  </si>
  <si>
    <t>Operarios</t>
  </si>
  <si>
    <t>Total de empleados</t>
  </si>
  <si>
    <t>Estructura de edad de órganos de gobernanza y empleados</t>
  </si>
  <si>
    <t>&lt; 30</t>
  </si>
  <si>
    <t>30-50</t>
  </si>
  <si>
    <t>&gt; 50</t>
  </si>
  <si>
    <t>Negociación colectiva: Número y porcentaje de empleados que forman parte de sindicatos</t>
  </si>
  <si>
    <t>Sipan</t>
  </si>
  <si>
    <t>Lima office</t>
  </si>
  <si>
    <t>Arequipa office</t>
  </si>
  <si>
    <t>Matarani warehouse</t>
  </si>
  <si>
    <t>Total Peru</t>
  </si>
  <si>
    <t>San Jose</t>
  </si>
  <si>
    <t>Buenos Aires office</t>
  </si>
  <si>
    <t>Total Argentina</t>
  </si>
  <si>
    <t>Monte do Carmo</t>
  </si>
  <si>
    <t>Belo Horizonte office</t>
  </si>
  <si>
    <t>Total Brazil</t>
  </si>
  <si>
    <t>Volcan office</t>
  </si>
  <si>
    <t>London office</t>
  </si>
  <si>
    <t>Trabajadores que no son empleados</t>
  </si>
  <si>
    <t>% de la fuerza laboral total</t>
  </si>
  <si>
    <t>1 Variaciones en el número de contratistas durante el período del informe se atribuyen principalmente a: el crecimiento operativo en Brasil, que resultó en un aumento de contratistas, y el cierre del sitio de la mina Pallancata, que resultó en una reducción de contratistas.</t>
  </si>
  <si>
    <t>2. Los trabajos realizados por contratistas incluyen principalmente operaciones mineras, operaciones de plantas de procesamiento, mantenimiento de infraestructura y carreteras, perforación diamantina para actividades de exploración y servicios de catering. Esta cifra se reporta como número de empleados al final del período de reporte.</t>
  </si>
  <si>
    <t>3 En 2024, los contratistas u otros tipos de trabajadores que no son empleados no trabajaron en sitios no incluidos en la tabla anterior. Estos sitios son: la unidad minera Sipán, el almacén Matarani y las oficinas de Lima, Arequipa, Londres, Buenos Aires y Belo Horizonte.</t>
  </si>
  <si>
    <t>Retención</t>
  </si>
  <si>
    <t>Contratación de nuevos empleados y tasa de contratación por género y rango de edad</t>
  </si>
  <si>
    <t>Por género</t>
  </si>
  <si>
    <t>Número total</t>
  </si>
  <si>
    <t>Tasa (%)</t>
  </si>
  <si>
    <t>Por rango de edad</t>
  </si>
  <si>
    <t>&lt;30</t>
  </si>
  <si>
    <t>&gt;50</t>
  </si>
  <si>
    <t>Salidas de empleados y tasa de salida por género y grupo de edad</t>
  </si>
  <si>
    <t>Tasas de rotación</t>
  </si>
  <si>
    <t>Definición</t>
  </si>
  <si>
    <t>Número de salidas voluntarias por headcount promedio entre enero y diciembre de 2025</t>
  </si>
  <si>
    <t>Rotación total (%)</t>
  </si>
  <si>
    <t>Diferencia entre el total de contrataciones y salidas por headcount promedio entre enero y diciembre de 2025</t>
  </si>
  <si>
    <t>Capacitaciones</t>
  </si>
  <si>
    <t>Gerencia intermedia</t>
  </si>
  <si>
    <t>Gerencia junior</t>
  </si>
  <si>
    <t>Total de horas promedio</t>
  </si>
  <si>
    <t>Total de horas de capacitación en 2025</t>
  </si>
  <si>
    <t>Normas de salud y seguridad</t>
  </si>
  <si>
    <t>Normas ambientales</t>
  </si>
  <si>
    <t>Habilidades de liderazgo</t>
  </si>
  <si>
    <t>Habilidades técnicas</t>
  </si>
  <si>
    <t>2321,5</t>
  </si>
  <si>
    <t>Total de horas de capacitación</t>
  </si>
  <si>
    <t>Número total de empleados y contratistas que recibieron capacitaciones en 2024</t>
  </si>
  <si>
    <r>
      <rPr>
        <sz val="12"/>
        <color rgb="FFC4922C"/>
        <rFont val="Galano Grotesque"/>
        <family val="3"/>
      </rPr>
      <t>Nuestro enfoque para garantizar nuestra responsabilidad empresarial</t>
    </r>
    <r>
      <rPr>
        <sz val="12"/>
        <rFont val="Galano Grotesque"/>
        <family val="3"/>
      </rPr>
      <t xml:space="preserve">
La honestidad y ética en el trabajo son pilares fundamentales de nuestra identidad corporativa, lo que se ve facilitado por un sólido marco de gobierno corporativo con sistemas, políticas y procedimientos adecuados.
A continuación se encuentran los datos más recientes sobre las</t>
    </r>
    <r>
      <rPr>
        <sz val="12"/>
        <color rgb="FFC4922C"/>
        <rFont val="Galano Grotesque"/>
        <family val="3"/>
      </rPr>
      <t xml:space="preserve"> Epuntuaciones de agencias de calificación ESG</t>
    </r>
    <r>
      <rPr>
        <sz val="12"/>
        <rFont val="Galano Grotesque"/>
        <family val="3"/>
      </rPr>
      <t xml:space="preserve">. </t>
    </r>
  </si>
  <si>
    <t>Puntajes de agencias de calificación ESG</t>
  </si>
  <si>
    <t>Puntaje actual</t>
  </si>
  <si>
    <t>Promedio del sector</t>
  </si>
  <si>
    <t>Última actualización</t>
  </si>
  <si>
    <t>Puntaje anterior</t>
  </si>
  <si>
    <t>Actualización anterior</t>
  </si>
  <si>
    <t>FTSE4Good (/5)</t>
  </si>
  <si>
    <t>Diciembre 2024</t>
  </si>
  <si>
    <t>MSCI</t>
  </si>
  <si>
    <t>AA</t>
  </si>
  <si>
    <t>BBB</t>
  </si>
  <si>
    <t>Marzo 2026</t>
  </si>
  <si>
    <t>Marzo 2025</t>
  </si>
  <si>
    <t>Sustainalytics</t>
  </si>
  <si>
    <t>Septiembre 2025</t>
  </si>
  <si>
    <t>Agosto 2024</t>
  </si>
  <si>
    <t>CDP Climate Change</t>
  </si>
  <si>
    <t>B</t>
  </si>
  <si>
    <t>CDP Water Security</t>
  </si>
  <si>
    <t>B-</t>
  </si>
  <si>
    <t>Horas promedio de capacitación por empleado en 2025</t>
  </si>
  <si>
    <t>Número de empleados que recibieron capacitaciones en 2025</t>
  </si>
  <si>
    <t>* Los resultados de 2025 de Residuos reciclados (%) y Consumo de agua fresca por mineral procesado (m3/ton) reafirman los valores divulgados en el Reporte Anual de 2025 (81,4% y 0,26) luego de la verificación independiente de ambos indicadores.</t>
  </si>
  <si>
    <t>0.27*</t>
  </si>
  <si>
    <t>81.6%*</t>
  </si>
  <si>
    <t>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</si>
</sst>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0.000"/>
    <numFmt numFmtId="165" formatCode="[$$-409]#,##0"/>
    <numFmt numFmtId="166" formatCode="#,##0.0"/>
    <numFmt numFmtId="167" formatCode="#,##0.000"/>
    <numFmt numFmtId="168" formatCode="0.0%"/>
    <numFmt numFmtId="169" formatCode="0.000"/>
    <numFmt numFmtId="170" formatCode="0.0"/>
    <numFmt numFmtId="171" formatCode="_([$$-409]* #,##0_);_([$$-409]* \(#,##0\);_([$$-409]* &quot;-&quot;??_);_(@_)"/>
  </numFmts>
  <fonts count="48">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b/>
      <sz val="20"/>
      <color rgb="FFC4922C"/>
      <name val="Galano Grotesque"/>
      <family val="3"/>
    </font>
    <font>
      <b/>
      <sz val="14"/>
      <name val="Galano Grotesque"/>
      <family val="3"/>
    </font>
    <font>
      <sz val="10"/>
      <color rgb="FFC4922C"/>
      <name val="Galano Grotesque"/>
    </font>
    <font>
      <sz val="10"/>
      <color rgb="FF000000"/>
      <name val="Galano Grotesque"/>
    </font>
    <font>
      <sz val="10"/>
      <name val="Galano Grotesque"/>
    </font>
    <font>
      <sz val="8"/>
      <color theme="1"/>
      <name val="Aptos Narrow"/>
      <scheme val="minor"/>
    </font>
    <font>
      <sz val="6"/>
      <color theme="1"/>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4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right/>
      <top style="medium">
        <color rgb="FF000000"/>
      </top>
      <bottom style="thin">
        <color indexed="64"/>
      </bottom>
      <diagonal/>
    </border>
    <border>
      <left style="thin">
        <color indexed="64"/>
      </left>
      <right/>
      <top/>
      <bottom/>
      <diagonal/>
    </border>
    <border>
      <left style="thin">
        <color indexed="64"/>
      </left>
      <right style="thin">
        <color indexed="64"/>
      </right>
      <top style="medium">
        <color rgb="FF000000"/>
      </top>
      <bottom style="thin">
        <color indexed="64"/>
      </bottom>
      <diagonal/>
    </border>
    <border>
      <left style="thin">
        <color theme="0"/>
      </left>
      <right style="thin">
        <color rgb="FF000000"/>
      </right>
      <top style="medium">
        <color indexed="64"/>
      </top>
      <bottom style="thin">
        <color indexed="64"/>
      </bottom>
      <diagonal/>
    </border>
    <border>
      <left style="thin">
        <color theme="0"/>
      </left>
      <right style="thin">
        <color rgb="FF000000"/>
      </right>
      <top style="thin">
        <color indexed="64"/>
      </top>
      <bottom style="thin">
        <color indexed="64"/>
      </bottom>
      <diagonal/>
    </border>
    <border>
      <left/>
      <right/>
      <top style="medium">
        <color rgb="FF000000"/>
      </top>
      <bottom/>
      <diagonal/>
    </border>
    <border>
      <left/>
      <right style="thin">
        <color rgb="FF000000"/>
      </right>
      <top style="medium">
        <color rgb="FF000000"/>
      </top>
      <bottom/>
      <diagonal/>
    </border>
    <border>
      <left/>
      <right style="thin">
        <color theme="0"/>
      </right>
      <top style="thin">
        <color rgb="FF000000"/>
      </top>
      <bottom/>
      <diagonal/>
    </border>
    <border>
      <left style="thin">
        <color theme="0"/>
      </left>
      <right style="thin">
        <color theme="0"/>
      </right>
      <top style="thin">
        <color rgb="FF000000"/>
      </top>
      <bottom/>
      <diagonal/>
    </border>
    <border>
      <left style="thin">
        <color theme="0"/>
      </left>
      <right style="thin">
        <color indexed="64"/>
      </right>
      <top style="thin">
        <color rgb="FF000000"/>
      </top>
      <bottom/>
      <diagonal/>
    </border>
    <border>
      <left/>
      <right style="thin">
        <color theme="0"/>
      </right>
      <top style="thin">
        <color indexed="64"/>
      </top>
      <bottom style="medium">
        <color rgb="FF000000"/>
      </bottom>
      <diagonal/>
    </border>
    <border>
      <left/>
      <right style="thin">
        <color theme="0"/>
      </right>
      <top style="thin">
        <color indexed="64"/>
      </top>
      <bottom style="thin">
        <color rgb="FF000000"/>
      </bottom>
      <diagonal/>
    </border>
    <border>
      <left/>
      <right style="thin">
        <color rgb="FF000000"/>
      </right>
      <top style="medium">
        <color indexed="64"/>
      </top>
      <bottom style="thin">
        <color indexed="64"/>
      </bottom>
      <diagonal/>
    </border>
    <border>
      <left/>
      <right style="thin">
        <color rgb="FF000000"/>
      </right>
      <top style="thin">
        <color indexed="64"/>
      </top>
      <bottom/>
      <diagonal/>
    </border>
    <border>
      <left style="thin">
        <color theme="0" tint="-4.9989318521683403E-2"/>
      </left>
      <right style="thin">
        <color theme="0" tint="-4.9989318521683403E-2"/>
      </right>
      <top/>
      <bottom style="thin">
        <color indexed="64"/>
      </bottom>
      <diagonal/>
    </border>
    <border>
      <left style="thin">
        <color indexed="64"/>
      </left>
      <right style="thin">
        <color rgb="FF000000"/>
      </right>
      <top/>
      <bottom style="thin">
        <color indexed="64"/>
      </bottom>
      <diagonal/>
    </border>
    <border>
      <left/>
      <right style="thin">
        <color theme="0"/>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top/>
      <bottom style="thin">
        <color rgb="FF000000"/>
      </bottom>
      <diagonal/>
    </border>
    <border>
      <left style="thin">
        <color theme="0"/>
      </left>
      <right/>
      <top/>
      <bottom style="thin">
        <color rgb="FF000000"/>
      </bottom>
      <diagonal/>
    </border>
    <border>
      <left style="thin">
        <color theme="0"/>
      </left>
      <right/>
      <top style="thin">
        <color rgb="FF000000"/>
      </top>
      <bottom style="thin">
        <color rgb="FF000000"/>
      </bottom>
      <diagonal/>
    </border>
    <border>
      <left/>
      <right style="thin">
        <color theme="0"/>
      </right>
      <top style="thin">
        <color rgb="FF000000"/>
      </top>
      <bottom style="thin">
        <color rgb="FF000000"/>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style="thin">
        <color theme="0"/>
      </right>
      <top style="thin">
        <color rgb="FF000000"/>
      </top>
      <bottom/>
      <diagonal/>
    </border>
    <border>
      <left style="thin">
        <color indexed="64"/>
      </left>
      <right style="thin">
        <color theme="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medium">
        <color rgb="FF000000"/>
      </top>
      <bottom style="thin">
        <color indexed="64"/>
      </bottom>
      <diagonal/>
    </border>
    <border>
      <left/>
      <right style="thin">
        <color indexed="64"/>
      </right>
      <top style="medium">
        <color indexed="64"/>
      </top>
      <bottom style="thin">
        <color rgb="FF000000"/>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77">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0" xfId="1" applyFont="1" applyBorder="1" applyAlignment="1">
      <alignment horizontal="center" vertical="top" wrapText="1"/>
    </xf>
    <xf numFmtId="0" fontId="5" fillId="0" borderId="20" xfId="2" applyFont="1" applyBorder="1"/>
    <xf numFmtId="3" fontId="7" fillId="0" borderId="30"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2" xfId="2" applyFont="1" applyBorder="1"/>
    <xf numFmtId="0" fontId="7" fillId="0" borderId="13" xfId="2" applyFont="1" applyBorder="1"/>
    <xf numFmtId="0" fontId="7" fillId="0" borderId="26" xfId="2" applyFont="1" applyBorder="1"/>
    <xf numFmtId="0" fontId="5" fillId="0" borderId="42" xfId="2" applyFont="1" applyBorder="1"/>
    <xf numFmtId="0" fontId="8" fillId="0" borderId="0" xfId="1" applyFont="1" applyAlignment="1">
      <alignment vertical="center"/>
    </xf>
    <xf numFmtId="0" fontId="2" fillId="0" borderId="0" xfId="1" applyFont="1" applyAlignment="1">
      <alignment horizontal="center" vertical="top"/>
    </xf>
    <xf numFmtId="0" fontId="5" fillId="0" borderId="0" xfId="2" applyFont="1" applyAlignment="1">
      <alignment vertical="center"/>
    </xf>
    <xf numFmtId="0" fontId="5" fillId="0" borderId="34" xfId="2" applyFont="1" applyBorder="1" applyAlignment="1">
      <alignment vertical="center" wrapText="1"/>
    </xf>
    <xf numFmtId="3" fontId="6" fillId="0" borderId="39" xfId="2" applyNumberFormat="1" applyFont="1" applyBorder="1" applyAlignment="1">
      <alignment horizontal="center" vertical="center" wrapText="1"/>
    </xf>
    <xf numFmtId="0" fontId="5" fillId="0" borderId="64" xfId="2" applyFont="1" applyBorder="1"/>
    <xf numFmtId="3" fontId="7" fillId="0" borderId="39" xfId="2" applyNumberFormat="1" applyFont="1" applyBorder="1" applyAlignment="1">
      <alignment horizontal="center" vertical="center"/>
    </xf>
    <xf numFmtId="0" fontId="5" fillId="0" borderId="60" xfId="2" applyFont="1" applyBorder="1"/>
    <xf numFmtId="0" fontId="3" fillId="0" borderId="59" xfId="1" applyFont="1" applyBorder="1" applyAlignment="1">
      <alignment horizontal="center" vertical="top" wrapText="1"/>
    </xf>
    <xf numFmtId="0" fontId="2" fillId="0" borderId="64" xfId="1" applyFont="1" applyBorder="1" applyAlignment="1">
      <alignment horizontal="center" vertical="center" wrapText="1"/>
    </xf>
    <xf numFmtId="3" fontId="6" fillId="0" borderId="59" xfId="2" applyNumberFormat="1" applyFont="1" applyBorder="1" applyAlignment="1">
      <alignment horizontal="center" vertical="center" wrapText="1"/>
    </xf>
    <xf numFmtId="3" fontId="6" fillId="0" borderId="52" xfId="2" applyNumberFormat="1" applyFont="1" applyBorder="1" applyAlignment="1">
      <alignment horizontal="center" vertical="center" wrapText="1"/>
    </xf>
    <xf numFmtId="0" fontId="6" fillId="0" borderId="56" xfId="1" applyFont="1" applyBorder="1" applyAlignment="1">
      <alignment horizontal="left" vertical="top"/>
    </xf>
    <xf numFmtId="0" fontId="5" fillId="0" borderId="58" xfId="2" applyFont="1" applyBorder="1"/>
    <xf numFmtId="0" fontId="5" fillId="0" borderId="52" xfId="2" applyFont="1" applyBorder="1"/>
    <xf numFmtId="0" fontId="5" fillId="0" borderId="67" xfId="2" applyFont="1" applyBorder="1"/>
    <xf numFmtId="3" fontId="6" fillId="0" borderId="64" xfId="2" applyNumberFormat="1" applyFont="1" applyBorder="1" applyAlignment="1">
      <alignment horizontal="center" vertical="center" wrapText="1"/>
    </xf>
    <xf numFmtId="0" fontId="3" fillId="0" borderId="60" xfId="1" applyFont="1" applyBorder="1" applyAlignment="1">
      <alignment horizontal="center" vertical="top" wrapText="1"/>
    </xf>
    <xf numFmtId="0" fontId="3" fillId="0" borderId="64"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0"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6" xfId="0" applyFont="1" applyBorder="1"/>
    <xf numFmtId="0" fontId="13" fillId="0" borderId="26" xfId="0" applyFont="1" applyBorder="1"/>
    <xf numFmtId="0" fontId="13" fillId="0" borderId="27" xfId="0" applyFont="1" applyBorder="1"/>
    <xf numFmtId="0" fontId="13" fillId="0" borderId="31"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1" xfId="2" applyFont="1" applyBorder="1" applyAlignment="1">
      <alignment horizontal="center"/>
    </xf>
    <xf numFmtId="0" fontId="5" fillId="0" borderId="64" xfId="2" applyFont="1" applyBorder="1" applyAlignment="1">
      <alignment horizontal="center"/>
    </xf>
    <xf numFmtId="0" fontId="5" fillId="0" borderId="55" xfId="2" applyFont="1" applyBorder="1" applyAlignment="1">
      <alignment horizontal="center"/>
    </xf>
    <xf numFmtId="0" fontId="5" fillId="0" borderId="58" xfId="2" applyFont="1" applyBorder="1" applyAlignment="1">
      <alignment horizontal="center"/>
    </xf>
    <xf numFmtId="0" fontId="17" fillId="0" borderId="0" xfId="2" applyFont="1"/>
    <xf numFmtId="0" fontId="17" fillId="0" borderId="64" xfId="2" applyFont="1" applyBorder="1"/>
    <xf numFmtId="0" fontId="5" fillId="0" borderId="30" xfId="2" applyFont="1" applyBorder="1" applyAlignment="1">
      <alignment horizontal="center"/>
    </xf>
    <xf numFmtId="0" fontId="5" fillId="0" borderId="27" xfId="2" applyFont="1" applyBorder="1"/>
    <xf numFmtId="0" fontId="5" fillId="0" borderId="29"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17" fillId="0" borderId="56" xfId="2" applyFont="1" applyBorder="1"/>
    <xf numFmtId="0" fontId="17" fillId="0" borderId="59" xfId="2" applyFont="1" applyBorder="1"/>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2"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64" xfId="1" applyFont="1" applyBorder="1" applyAlignment="1">
      <alignment horizontal="left" vertical="center" wrapText="1"/>
    </xf>
    <xf numFmtId="0" fontId="8" fillId="0" borderId="59" xfId="1" applyFont="1" applyBorder="1" applyAlignment="1">
      <alignment horizontal="left" vertical="center" wrapText="1"/>
    </xf>
    <xf numFmtId="0" fontId="6" fillId="0" borderId="64" xfId="1" applyFont="1" applyBorder="1" applyAlignment="1">
      <alignment horizontal="left" vertical="top"/>
    </xf>
    <xf numFmtId="0" fontId="6" fillId="0" borderId="60" xfId="1" applyFont="1" applyBorder="1" applyAlignment="1">
      <alignment horizontal="left" vertical="top"/>
    </xf>
    <xf numFmtId="0" fontId="7" fillId="0" borderId="59" xfId="1" applyFont="1" applyBorder="1" applyAlignment="1">
      <alignment horizontal="left" vertical="center" wrapText="1"/>
    </xf>
    <xf numFmtId="0" fontId="4" fillId="0" borderId="18" xfId="1" applyFont="1" applyBorder="1" applyAlignment="1">
      <alignment horizontal="center" vertical="top" wrapText="1"/>
    </xf>
    <xf numFmtId="0" fontId="4" fillId="0" borderId="30"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13" fillId="5" borderId="0" xfId="0" applyFont="1" applyFill="1"/>
    <xf numFmtId="0" fontId="12" fillId="5" borderId="0" xfId="0" applyFont="1" applyFill="1"/>
    <xf numFmtId="0" fontId="18" fillId="7" borderId="0" xfId="0" applyFont="1" applyFill="1"/>
    <xf numFmtId="0" fontId="5" fillId="0" borderId="37" xfId="2" applyFont="1" applyBorder="1" applyAlignment="1">
      <alignment vertical="center"/>
    </xf>
    <xf numFmtId="2" fontId="5" fillId="0" borderId="37" xfId="2" applyNumberFormat="1" applyFont="1" applyBorder="1" applyAlignment="1">
      <alignment vertical="center"/>
    </xf>
    <xf numFmtId="0" fontId="5" fillId="0" borderId="41" xfId="2" applyFont="1" applyBorder="1"/>
    <xf numFmtId="0" fontId="5" fillId="0" borderId="41" xfId="2" applyFont="1" applyBorder="1" applyAlignment="1">
      <alignment horizontal="center"/>
    </xf>
    <xf numFmtId="0" fontId="5" fillId="0" borderId="11" xfId="2" applyFont="1" applyBorder="1" applyAlignment="1">
      <alignment horizontal="center"/>
    </xf>
    <xf numFmtId="0" fontId="5" fillId="0" borderId="42" xfId="2" applyFont="1" applyBorder="1" applyAlignment="1">
      <alignment horizontal="center"/>
    </xf>
    <xf numFmtId="0" fontId="2" fillId="0" borderId="31" xfId="2" applyFont="1" applyBorder="1"/>
    <xf numFmtId="0" fontId="5" fillId="0" borderId="18" xfId="2" applyFont="1" applyBorder="1" applyAlignment="1">
      <alignment horizontal="center"/>
    </xf>
    <xf numFmtId="0" fontId="2" fillId="0" borderId="30" xfId="2" applyFont="1" applyBorder="1"/>
    <xf numFmtId="0" fontId="2" fillId="0" borderId="41"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7"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76" xfId="2" applyFont="1" applyBorder="1"/>
    <xf numFmtId="0" fontId="7" fillId="3" borderId="93" xfId="1" applyFont="1" applyFill="1" applyBorder="1" applyAlignment="1">
      <alignment horizontal="left" vertical="center" wrapText="1"/>
    </xf>
    <xf numFmtId="0" fontId="2" fillId="3" borderId="79" xfId="1" applyFont="1" applyFill="1" applyBorder="1" applyAlignment="1">
      <alignment horizontal="center" vertical="center" wrapText="1"/>
    </xf>
    <xf numFmtId="0" fontId="8" fillId="3" borderId="79" xfId="1" applyFont="1" applyFill="1" applyBorder="1" applyAlignment="1">
      <alignment horizontal="center" vertical="center" wrapText="1"/>
    </xf>
    <xf numFmtId="0" fontId="5" fillId="3" borderId="78"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116" xfId="1" applyFont="1" applyFill="1" applyBorder="1" applyAlignment="1">
      <alignment horizontal="center" vertical="center" wrapText="1"/>
    </xf>
    <xf numFmtId="0" fontId="7" fillId="0" borderId="77"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2" borderId="100" xfId="3" applyFont="1" applyFill="1" applyBorder="1" applyAlignment="1">
      <alignment horizontal="center" vertical="center" wrapText="1"/>
    </xf>
    <xf numFmtId="0" fontId="7" fillId="0" borderId="77"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2" borderId="91" xfId="3" applyFont="1" applyFill="1" applyBorder="1" applyAlignment="1">
      <alignment horizontal="center" vertical="center" wrapText="1"/>
    </xf>
    <xf numFmtId="9" fontId="6" fillId="2" borderId="100" xfId="3" applyFont="1" applyFill="1" applyBorder="1" applyAlignment="1">
      <alignment horizontal="center" vertical="center"/>
    </xf>
    <xf numFmtId="0" fontId="5" fillId="0" borderId="61" xfId="2" applyFont="1" applyBorder="1"/>
    <xf numFmtId="0" fontId="5" fillId="0" borderId="54" xfId="2" applyFont="1" applyBorder="1" applyAlignment="1">
      <alignment horizontal="center"/>
    </xf>
    <xf numFmtId="0" fontId="5" fillId="0" borderId="39" xfId="2" applyFont="1" applyBorder="1" applyAlignment="1">
      <alignment horizontal="center"/>
    </xf>
    <xf numFmtId="0" fontId="5" fillId="0" borderId="61" xfId="2" applyFont="1" applyBorder="1" applyAlignment="1">
      <alignment horizontal="center"/>
    </xf>
    <xf numFmtId="0" fontId="2" fillId="0" borderId="32" xfId="2" applyFont="1" applyBorder="1"/>
    <xf numFmtId="0" fontId="13" fillId="0" borderId="44" xfId="0" applyFont="1" applyBorder="1" applyAlignment="1">
      <alignment horizontal="justify" vertical="center"/>
    </xf>
    <xf numFmtId="0" fontId="13" fillId="0" borderId="42" xfId="0" applyFont="1" applyBorder="1"/>
    <xf numFmtId="0" fontId="13" fillId="0" borderId="41" xfId="0" applyFont="1" applyBorder="1"/>
    <xf numFmtId="0" fontId="13" fillId="0" borderId="11" xfId="0" applyFont="1" applyBorder="1"/>
    <xf numFmtId="0" fontId="12" fillId="0" borderId="42" xfId="0" applyFont="1" applyBorder="1"/>
    <xf numFmtId="0" fontId="12" fillId="0" borderId="94" xfId="0" applyFont="1" applyBorder="1"/>
    <xf numFmtId="0" fontId="2" fillId="3" borderId="95"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2" borderId="91"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5" fillId="0" borderId="44" xfId="2" applyFont="1" applyBorder="1"/>
    <xf numFmtId="0" fontId="12" fillId="0" borderId="24" xfId="0" applyFont="1" applyBorder="1"/>
    <xf numFmtId="0" fontId="5" fillId="3" borderId="28" xfId="1" applyFont="1" applyFill="1" applyBorder="1" applyAlignment="1">
      <alignment horizontal="center" vertical="center" wrapText="1"/>
    </xf>
    <xf numFmtId="9" fontId="6" fillId="2" borderId="91" xfId="3" applyFont="1" applyFill="1" applyBorder="1" applyAlignment="1">
      <alignment horizontal="center" vertical="center"/>
    </xf>
    <xf numFmtId="0" fontId="5" fillId="0" borderId="31" xfId="2" applyFont="1" applyBorder="1"/>
    <xf numFmtId="0" fontId="5" fillId="0" borderId="26" xfId="2" applyFont="1" applyBorder="1" applyAlignment="1">
      <alignment horizontal="center"/>
    </xf>
    <xf numFmtId="0" fontId="2" fillId="0" borderId="18" xfId="2" applyFont="1" applyBorder="1"/>
    <xf numFmtId="0" fontId="2" fillId="0" borderId="29" xfId="2" applyFont="1" applyBorder="1"/>
    <xf numFmtId="0" fontId="12" fillId="0" borderId="23" xfId="0" applyFont="1" applyBorder="1"/>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2" xfId="2" applyFont="1" applyBorder="1"/>
    <xf numFmtId="0" fontId="5" fillId="5" borderId="18" xfId="2" applyFont="1" applyFill="1" applyBorder="1" applyAlignment="1">
      <alignment horizontal="center"/>
    </xf>
    <xf numFmtId="0" fontId="5" fillId="5" borderId="30" xfId="2" applyFont="1" applyFill="1" applyBorder="1" applyAlignment="1">
      <alignment horizontal="center"/>
    </xf>
    <xf numFmtId="0" fontId="13" fillId="5" borderId="31" xfId="0" applyFont="1" applyFill="1" applyBorder="1"/>
    <xf numFmtId="0" fontId="13" fillId="0" borderId="31"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3" xfId="1" applyFont="1" applyFill="1" applyBorder="1" applyAlignment="1">
      <alignment horizontal="center" vertical="top"/>
    </xf>
    <xf numFmtId="0" fontId="5" fillId="0" borderId="36" xfId="2" applyFont="1" applyBorder="1" applyAlignment="1">
      <alignment vertical="center"/>
    </xf>
    <xf numFmtId="165" fontId="5" fillId="0" borderId="36" xfId="2" applyNumberFormat="1" applyFont="1" applyBorder="1" applyAlignment="1">
      <alignment horizontal="center" vertical="center"/>
    </xf>
    <xf numFmtId="0" fontId="2" fillId="3" borderId="36" xfId="2" applyFont="1" applyFill="1" applyBorder="1" applyAlignment="1">
      <alignment vertical="center"/>
    </xf>
    <xf numFmtId="165" fontId="2" fillId="3" borderId="36" xfId="2" applyNumberFormat="1" applyFont="1" applyFill="1" applyBorder="1" applyAlignment="1">
      <alignment horizontal="center" vertical="center"/>
    </xf>
    <xf numFmtId="0" fontId="14" fillId="3" borderId="36" xfId="0" applyFont="1" applyFill="1" applyBorder="1" applyAlignment="1">
      <alignment vertical="center" wrapText="1"/>
    </xf>
    <xf numFmtId="0" fontId="14" fillId="3" borderId="36"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9" fontId="8" fillId="0" borderId="36" xfId="3" applyFont="1" applyFill="1" applyBorder="1" applyAlignment="1">
      <alignment horizontal="center" vertical="center" wrapText="1"/>
    </xf>
    <xf numFmtId="9" fontId="8" fillId="0" borderId="45" xfId="3" applyFont="1" applyFill="1" applyBorder="1" applyAlignment="1">
      <alignment horizontal="center" vertical="center" wrapText="1"/>
    </xf>
    <xf numFmtId="0" fontId="27" fillId="3" borderId="36" xfId="0" applyFont="1" applyFill="1" applyBorder="1" applyAlignment="1">
      <alignment vertical="center" wrapText="1"/>
    </xf>
    <xf numFmtId="0" fontId="27" fillId="3" borderId="36" xfId="0" applyFont="1" applyFill="1" applyBorder="1" applyAlignment="1">
      <alignment horizontal="center" vertical="center" wrapText="1"/>
    </xf>
    <xf numFmtId="9" fontId="27" fillId="3" borderId="36" xfId="3" applyFont="1" applyFill="1" applyBorder="1" applyAlignment="1">
      <alignment horizontal="center" vertical="center" wrapText="1"/>
    </xf>
    <xf numFmtId="9" fontId="27" fillId="3" borderId="45" xfId="3" applyFont="1" applyFill="1" applyBorder="1" applyAlignment="1">
      <alignment horizontal="center" vertical="center" wrapText="1"/>
    </xf>
    <xf numFmtId="0" fontId="5" fillId="0" borderId="0" xfId="0" applyFont="1" applyAlignment="1">
      <alignment vertical="center"/>
    </xf>
    <xf numFmtId="0" fontId="5" fillId="0" borderId="32" xfId="0" applyFont="1" applyBorder="1" applyAlignment="1">
      <alignment vertical="center"/>
    </xf>
    <xf numFmtId="0" fontId="8" fillId="4" borderId="36" xfId="0" applyFont="1" applyFill="1" applyBorder="1" applyAlignment="1">
      <alignment vertical="center" wrapText="1"/>
    </xf>
    <xf numFmtId="0" fontId="5" fillId="0" borderId="10" xfId="2" applyFont="1" applyBorder="1" applyAlignment="1">
      <alignment horizontal="center"/>
    </xf>
    <xf numFmtId="0" fontId="5" fillId="0" borderId="27" xfId="2" applyFont="1" applyBorder="1" applyAlignment="1">
      <alignment horizontal="center"/>
    </xf>
    <xf numFmtId="0" fontId="5" fillId="0" borderId="67" xfId="2" applyFont="1" applyBorder="1" applyAlignment="1">
      <alignment horizontal="center"/>
    </xf>
    <xf numFmtId="0" fontId="5" fillId="0" borderId="68" xfId="2" applyFont="1" applyBorder="1" applyAlignment="1">
      <alignment horizontal="center"/>
    </xf>
    <xf numFmtId="0" fontId="5" fillId="0" borderId="26" xfId="2" applyFont="1" applyBorder="1"/>
    <xf numFmtId="0" fontId="5" fillId="0" borderId="30" xfId="2" applyFont="1" applyBorder="1"/>
    <xf numFmtId="0" fontId="6" fillId="3" borderId="22" xfId="1" applyFont="1" applyFill="1" applyBorder="1" applyAlignment="1">
      <alignment horizontal="left" vertical="center" wrapText="1"/>
    </xf>
    <xf numFmtId="0" fontId="2" fillId="3" borderId="22"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95" xfId="1" applyFont="1" applyFill="1" applyBorder="1" applyAlignment="1">
      <alignment horizontal="center" vertical="center" wrapText="1"/>
    </xf>
    <xf numFmtId="0" fontId="8" fillId="0" borderId="14" xfId="1" applyFont="1" applyBorder="1" applyAlignment="1">
      <alignment horizontal="left" vertical="center" wrapText="1"/>
    </xf>
    <xf numFmtId="3" fontId="6" fillId="3" borderId="14" xfId="2" applyNumberFormat="1" applyFont="1" applyFill="1" applyBorder="1" applyAlignment="1">
      <alignment horizontal="center"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91" xfId="2" applyNumberFormat="1" applyFont="1" applyBorder="1" applyAlignment="1">
      <alignment horizontal="center" vertical="center" wrapText="1"/>
    </xf>
    <xf numFmtId="0" fontId="5" fillId="0" borderId="14" xfId="2" applyFont="1" applyBorder="1" applyAlignment="1">
      <alignment vertical="center" wrapText="1"/>
    </xf>
    <xf numFmtId="3" fontId="6" fillId="3" borderId="14" xfId="2" applyNumberFormat="1" applyFont="1" applyFill="1" applyBorder="1" applyAlignment="1">
      <alignment horizontal="center" vertical="center"/>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91" xfId="2" applyNumberFormat="1" applyFont="1" applyBorder="1" applyAlignment="1">
      <alignment horizontal="center" vertical="center"/>
    </xf>
    <xf numFmtId="0" fontId="7" fillId="0" borderId="14" xfId="2" applyFont="1" applyBorder="1" applyAlignment="1">
      <alignment vertical="center" wrapText="1"/>
    </xf>
    <xf numFmtId="4" fontId="6" fillId="3" borderId="14" xfId="2" applyNumberFormat="1" applyFont="1" applyFill="1" applyBorder="1" applyAlignment="1">
      <alignment horizontal="center" vertical="center"/>
    </xf>
    <xf numFmtId="4" fontId="7" fillId="0" borderId="91"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2"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4" fontId="7" fillId="0" borderId="97"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3" xfId="1" applyFont="1" applyFill="1" applyBorder="1" applyAlignment="1">
      <alignment vertical="center" wrapText="1"/>
    </xf>
    <xf numFmtId="0" fontId="7" fillId="3" borderId="22"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99"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99"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99" xfId="2" applyNumberFormat="1" applyFont="1" applyFill="1" applyBorder="1" applyAlignment="1">
      <alignment horizontal="center" vertical="center"/>
    </xf>
    <xf numFmtId="0" fontId="5" fillId="0" borderId="12" xfId="2" applyFont="1" applyBorder="1" applyAlignment="1">
      <alignment vertical="center"/>
    </xf>
    <xf numFmtId="0" fontId="5" fillId="0" borderId="28" xfId="2" applyFont="1" applyBorder="1" applyAlignment="1">
      <alignment vertical="center"/>
    </xf>
    <xf numFmtId="0" fontId="5" fillId="3" borderId="28" xfId="2" applyFont="1" applyFill="1" applyBorder="1" applyAlignment="1">
      <alignment vertical="center"/>
    </xf>
    <xf numFmtId="0" fontId="8" fillId="0" borderId="28" xfId="1" applyFont="1" applyBorder="1" applyAlignment="1">
      <alignment horizontal="left" vertical="center" wrapText="1"/>
    </xf>
    <xf numFmtId="9" fontId="7" fillId="0" borderId="100" xfId="3" applyFont="1" applyBorder="1" applyAlignment="1">
      <alignment horizontal="center" vertical="center"/>
    </xf>
    <xf numFmtId="0" fontId="5" fillId="0" borderId="2" xfId="2" applyFont="1" applyBorder="1" applyAlignment="1">
      <alignment horizontal="center" vertical="center" wrapText="1"/>
    </xf>
    <xf numFmtId="0" fontId="5" fillId="5" borderId="57" xfId="2" applyFont="1" applyFill="1" applyBorder="1"/>
    <xf numFmtId="0" fontId="5" fillId="5" borderId="52" xfId="2" applyFont="1" applyFill="1" applyBorder="1"/>
    <xf numFmtId="0" fontId="5" fillId="0" borderId="59" xfId="2" applyFont="1" applyBorder="1"/>
    <xf numFmtId="0" fontId="5" fillId="0" borderId="56" xfId="2" applyFont="1" applyBorder="1"/>
    <xf numFmtId="0" fontId="5" fillId="0" borderId="55" xfId="2" applyFont="1" applyBorder="1"/>
    <xf numFmtId="0" fontId="7" fillId="3" borderId="33"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86" xfId="1" applyFont="1" applyFill="1" applyBorder="1" applyAlignment="1">
      <alignment horizontal="center" vertical="center" wrapText="1"/>
    </xf>
    <xf numFmtId="167" fontId="6" fillId="2" borderId="3" xfId="2" applyNumberFormat="1" applyFont="1" applyFill="1" applyBorder="1" applyAlignment="1">
      <alignment horizontal="center" vertical="center" wrapText="1"/>
    </xf>
    <xf numFmtId="167" fontId="7" fillId="0" borderId="87"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99"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88" xfId="2" applyNumberFormat="1" applyFont="1" applyBorder="1" applyAlignment="1">
      <alignment horizontal="center" vertical="center"/>
    </xf>
    <xf numFmtId="3" fontId="7" fillId="0" borderId="89" xfId="2" applyNumberFormat="1" applyFont="1" applyBorder="1" applyAlignment="1">
      <alignment horizontal="center" vertical="center"/>
    </xf>
    <xf numFmtId="3" fontId="7" fillId="0" borderId="87" xfId="2" applyNumberFormat="1" applyFont="1" applyBorder="1" applyAlignment="1">
      <alignment horizontal="center" vertical="center"/>
    </xf>
    <xf numFmtId="3" fontId="7" fillId="0" borderId="100" xfId="2" applyNumberFormat="1" applyFont="1" applyBorder="1" applyAlignment="1">
      <alignment horizontal="center" vertical="center"/>
    </xf>
    <xf numFmtId="0" fontId="29" fillId="0" borderId="55" xfId="0" applyFont="1" applyBorder="1" applyAlignment="1">
      <alignment vertical="center" wrapText="1"/>
    </xf>
    <xf numFmtId="0" fontId="5" fillId="0" borderId="100" xfId="2" applyFont="1" applyBorder="1" applyAlignment="1">
      <alignment horizontal="center" vertical="center"/>
    </xf>
    <xf numFmtId="0" fontId="29" fillId="0" borderId="52" xfId="0" applyFont="1" applyBorder="1" applyAlignment="1">
      <alignment vertical="center" wrapText="1"/>
    </xf>
    <xf numFmtId="0" fontId="7" fillId="3" borderId="101" xfId="1" applyFont="1" applyFill="1" applyBorder="1" applyAlignment="1">
      <alignment horizontal="left" vertical="center" wrapText="1"/>
    </xf>
    <xf numFmtId="3" fontId="6" fillId="2" borderId="97" xfId="2" applyNumberFormat="1" applyFont="1" applyFill="1" applyBorder="1" applyAlignment="1">
      <alignment horizontal="center" vertical="center" wrapText="1"/>
    </xf>
    <xf numFmtId="0" fontId="5" fillId="0" borderId="30" xfId="2" applyFont="1" applyBorder="1" applyAlignment="1">
      <alignment horizontal="left" vertical="center"/>
    </xf>
    <xf numFmtId="3" fontId="6" fillId="2" borderId="100"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37"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82" xfId="2" applyFont="1" applyBorder="1"/>
    <xf numFmtId="0" fontId="5" fillId="0" borderId="62" xfId="2" applyFont="1" applyBorder="1"/>
    <xf numFmtId="0" fontId="5" fillId="0" borderId="80" xfId="2" applyFont="1" applyBorder="1"/>
    <xf numFmtId="0" fontId="5" fillId="0" borderId="81" xfId="2" applyFont="1" applyBorder="1"/>
    <xf numFmtId="0" fontId="5" fillId="0" borderId="84" xfId="2" applyFont="1" applyBorder="1"/>
    <xf numFmtId="0" fontId="5" fillId="0" borderId="66" xfId="2" applyFont="1" applyBorder="1"/>
    <xf numFmtId="3" fontId="6" fillId="2" borderId="91" xfId="2" applyNumberFormat="1" applyFont="1" applyFill="1" applyBorder="1" applyAlignment="1">
      <alignment horizontal="center" vertical="center" wrapText="1"/>
    </xf>
    <xf numFmtId="0" fontId="5" fillId="0" borderId="85"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4" xfId="2" applyFont="1" applyBorder="1"/>
    <xf numFmtId="0" fontId="5" fillId="0" borderId="1" xfId="2" applyFont="1" applyBorder="1" applyAlignment="1">
      <alignment horizontal="left" vertical="center" wrapText="1"/>
    </xf>
    <xf numFmtId="3" fontId="6" fillId="2" borderId="0" xfId="2" applyNumberFormat="1" applyFont="1" applyFill="1" applyAlignment="1">
      <alignment horizontal="center" vertical="center" wrapText="1"/>
    </xf>
    <xf numFmtId="3" fontId="7" fillId="0" borderId="17" xfId="2" applyNumberFormat="1" applyFont="1" applyBorder="1" applyAlignment="1">
      <alignment horizontal="center" vertical="center"/>
    </xf>
    <xf numFmtId="3" fontId="7" fillId="0" borderId="98"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0" fontId="5" fillId="0" borderId="7" xfId="2" applyFont="1" applyBorder="1"/>
    <xf numFmtId="0" fontId="6" fillId="3" borderId="101"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2" xfId="2" applyFont="1" applyBorder="1"/>
    <xf numFmtId="0" fontId="6" fillId="3" borderId="33"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04"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2" xfId="2" applyFont="1" applyBorder="1" applyAlignment="1">
      <alignment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4" xfId="2" applyFont="1" applyFill="1" applyBorder="1"/>
    <xf numFmtId="0" fontId="5" fillId="5" borderId="44" xfId="2" applyFont="1" applyFill="1" applyBorder="1" applyAlignment="1">
      <alignment horizontal="center"/>
    </xf>
    <xf numFmtId="0" fontId="5" fillId="5" borderId="29" xfId="2" applyFont="1" applyFill="1" applyBorder="1" applyAlignment="1">
      <alignment horizontal="center"/>
    </xf>
    <xf numFmtId="0" fontId="5" fillId="5" borderId="49" xfId="2" applyFont="1" applyFill="1" applyBorder="1" applyAlignment="1">
      <alignment horizontal="center"/>
    </xf>
    <xf numFmtId="0" fontId="5" fillId="5" borderId="30"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8" xfId="1" applyFont="1" applyFill="1" applyBorder="1" applyAlignment="1">
      <alignment horizontal="center" vertical="center" wrapText="1"/>
    </xf>
    <xf numFmtId="3" fontId="7" fillId="0" borderId="100" xfId="2" applyNumberFormat="1" applyFont="1" applyBorder="1" applyAlignment="1">
      <alignment horizontal="center" vertical="center" wrapText="1"/>
    </xf>
    <xf numFmtId="4" fontId="7" fillId="0" borderId="100" xfId="2" applyNumberFormat="1" applyFont="1" applyBorder="1" applyAlignment="1">
      <alignment horizontal="center" vertical="center" wrapText="1"/>
    </xf>
    <xf numFmtId="0" fontId="13" fillId="0" borderId="63" xfId="0" applyFont="1" applyBorder="1"/>
    <xf numFmtId="0" fontId="5" fillId="0" borderId="60" xfId="1" applyFont="1" applyBorder="1" applyAlignment="1">
      <alignment horizontal="center" vertical="center" wrapText="1"/>
    </xf>
    <xf numFmtId="3" fontId="9" fillId="0" borderId="105"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7" xfId="2" applyNumberFormat="1" applyFont="1" applyBorder="1" applyAlignment="1">
      <alignment horizontal="center" vertical="center" wrapText="1"/>
    </xf>
    <xf numFmtId="0" fontId="5" fillId="0" borderId="18" xfId="2" applyFont="1" applyBorder="1" applyAlignment="1">
      <alignment vertical="center"/>
    </xf>
    <xf numFmtId="0" fontId="5" fillId="0" borderId="41" xfId="0" applyFont="1" applyBorder="1" applyAlignment="1">
      <alignment vertical="center"/>
    </xf>
    <xf numFmtId="0" fontId="5" fillId="5" borderId="41" xfId="2" applyFont="1" applyFill="1" applyBorder="1"/>
    <xf numFmtId="0" fontId="5" fillId="0" borderId="25"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1"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03" xfId="1" applyFont="1" applyFill="1" applyBorder="1" applyAlignment="1">
      <alignment horizontal="center" vertical="center" wrapText="1"/>
    </xf>
    <xf numFmtId="0" fontId="33" fillId="0" borderId="27"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00" xfId="0" applyNumberFormat="1" applyFont="1" applyBorder="1" applyAlignment="1">
      <alignment horizontal="center" vertical="center" wrapText="1"/>
    </xf>
    <xf numFmtId="3" fontId="35" fillId="0" borderId="27"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0" xfId="0" applyFont="1" applyBorder="1" applyAlignment="1">
      <alignment vertical="center" wrapText="1"/>
    </xf>
    <xf numFmtId="0" fontId="34" fillId="0" borderId="28"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06" xfId="0" applyFont="1" applyBorder="1" applyAlignment="1">
      <alignment horizontal="center" vertical="center" wrapText="1"/>
    </xf>
    <xf numFmtId="0" fontId="35" fillId="0" borderId="29"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00"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49" xfId="2" applyFont="1" applyBorder="1" applyAlignment="1">
      <alignment horizontal="center"/>
    </xf>
    <xf numFmtId="0" fontId="5" fillId="0" borderId="44"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28" xfId="1" applyFont="1" applyFill="1" applyBorder="1" applyAlignment="1">
      <alignment horizontal="center" vertical="top"/>
    </xf>
    <xf numFmtId="0" fontId="2" fillId="3" borderId="38" xfId="1" applyFont="1" applyFill="1" applyBorder="1" applyAlignment="1">
      <alignment horizontal="center" vertical="top"/>
    </xf>
    <xf numFmtId="0" fontId="2" fillId="3" borderId="106" xfId="1" applyFont="1" applyFill="1" applyBorder="1" applyAlignment="1">
      <alignment horizontal="center" vertical="top"/>
    </xf>
    <xf numFmtId="3" fontId="7" fillId="0" borderId="107" xfId="2" applyNumberFormat="1" applyFont="1" applyBorder="1" applyAlignment="1">
      <alignment horizontal="center" vertical="center"/>
    </xf>
    <xf numFmtId="0" fontId="13" fillId="5" borderId="27" xfId="0" applyFont="1" applyFill="1" applyBorder="1" applyAlignment="1">
      <alignment horizontal="center" vertical="center"/>
    </xf>
    <xf numFmtId="0" fontId="5" fillId="5" borderId="31" xfId="2" applyFont="1" applyFill="1" applyBorder="1" applyAlignment="1">
      <alignment horizontal="left" vertical="center"/>
    </xf>
    <xf numFmtId="0" fontId="5" fillId="5" borderId="0" xfId="2" applyFont="1" applyFill="1" applyAlignment="1">
      <alignment horizontal="center" vertical="center"/>
    </xf>
    <xf numFmtId="0" fontId="13" fillId="5" borderId="30" xfId="0" applyFont="1" applyFill="1" applyBorder="1"/>
    <xf numFmtId="0" fontId="2" fillId="3" borderId="22" xfId="1" applyFont="1" applyFill="1" applyBorder="1" applyAlignment="1">
      <alignment horizontal="left" vertical="top"/>
    </xf>
    <xf numFmtId="0" fontId="13" fillId="3" borderId="113"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96"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0" xfId="2" applyNumberFormat="1" applyFont="1" applyBorder="1" applyAlignment="1">
      <alignment horizontal="center" vertical="center"/>
    </xf>
    <xf numFmtId="3" fontId="7" fillId="0" borderId="72" xfId="2" applyNumberFormat="1" applyFont="1" applyBorder="1" applyAlignment="1">
      <alignment horizontal="center" vertical="center"/>
    </xf>
    <xf numFmtId="0" fontId="5" fillId="0" borderId="31" xfId="2" applyFont="1" applyBorder="1" applyAlignment="1">
      <alignment horizontal="center" vertical="center"/>
    </xf>
    <xf numFmtId="0" fontId="5" fillId="0" borderId="31" xfId="2" applyFont="1" applyBorder="1" applyAlignment="1">
      <alignment horizontal="left" vertical="center"/>
    </xf>
    <xf numFmtId="3" fontId="6" fillId="0" borderId="31" xfId="2" applyNumberFormat="1" applyFont="1" applyBorder="1" applyAlignment="1">
      <alignment horizontal="center" vertical="center" wrapText="1"/>
    </xf>
    <xf numFmtId="3" fontId="7" fillId="0" borderId="31" xfId="2" applyNumberFormat="1" applyFont="1" applyBorder="1" applyAlignment="1">
      <alignment horizontal="center" vertical="center"/>
    </xf>
    <xf numFmtId="3" fontId="7" fillId="0" borderId="27" xfId="2" applyNumberFormat="1" applyFont="1" applyBorder="1" applyAlignment="1">
      <alignment horizontal="center" vertical="center"/>
    </xf>
    <xf numFmtId="0" fontId="13" fillId="0" borderId="49" xfId="0" applyFont="1" applyBorder="1"/>
    <xf numFmtId="0" fontId="13" fillId="0" borderId="29"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08" xfId="2" applyFont="1" applyFill="1" applyBorder="1" applyAlignment="1">
      <alignment horizontal="center" vertical="center"/>
    </xf>
    <xf numFmtId="164" fontId="5" fillId="3" borderId="28"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8" xfId="2" applyFont="1" applyFill="1" applyBorder="1" applyAlignment="1">
      <alignment horizontal="center" vertical="center"/>
    </xf>
    <xf numFmtId="0" fontId="5" fillId="3" borderId="106" xfId="2" applyFont="1" applyFill="1" applyBorder="1" applyAlignment="1">
      <alignment horizontal="center" vertical="center"/>
    </xf>
    <xf numFmtId="0" fontId="5" fillId="0" borderId="28" xfId="2" applyFont="1" applyBorder="1" applyAlignment="1">
      <alignment horizontal="center"/>
    </xf>
    <xf numFmtId="3" fontId="7" fillId="0" borderId="18"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97" xfId="3" applyFont="1" applyBorder="1" applyAlignment="1">
      <alignment horizontal="center" vertical="center"/>
    </xf>
    <xf numFmtId="0" fontId="5" fillId="0" borderId="51" xfId="2" applyFont="1" applyBorder="1" applyAlignment="1">
      <alignment vertical="center"/>
    </xf>
    <xf numFmtId="0" fontId="5" fillId="0" borderId="47"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17" xfId="2" applyFont="1" applyFill="1" applyBorder="1" applyAlignment="1">
      <alignment vertical="center"/>
    </xf>
    <xf numFmtId="0" fontId="5" fillId="3" borderId="117" xfId="2" applyFont="1" applyFill="1" applyBorder="1" applyAlignment="1">
      <alignment horizontal="center" vertical="center"/>
    </xf>
    <xf numFmtId="10" fontId="7" fillId="0" borderId="97"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95" xfId="1" applyFont="1" applyFill="1" applyBorder="1" applyAlignment="1">
      <alignment horizontal="center" vertical="center"/>
    </xf>
    <xf numFmtId="0" fontId="5" fillId="3" borderId="114"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96" xfId="2" applyNumberFormat="1" applyFont="1" applyBorder="1" applyAlignment="1">
      <alignment horizontal="center" vertical="center"/>
    </xf>
    <xf numFmtId="0" fontId="5" fillId="3" borderId="35" xfId="2" applyFont="1" applyFill="1" applyBorder="1" applyAlignment="1">
      <alignment vertical="center"/>
    </xf>
    <xf numFmtId="10" fontId="6" fillId="2" borderId="73"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97" xfId="2" applyNumberFormat="1" applyFont="1" applyBorder="1" applyAlignment="1">
      <alignment horizontal="center" vertical="center"/>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12" xfId="3"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0"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4"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1" xfId="3" applyNumberFormat="1" applyFont="1" applyBorder="1" applyAlignment="1">
      <alignment horizontal="center" vertical="center"/>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99" xfId="3" applyNumberFormat="1" applyFont="1" applyBorder="1" applyAlignment="1">
      <alignment horizontal="center" vertical="center"/>
    </xf>
    <xf numFmtId="10" fontId="7" fillId="0" borderId="115" xfId="3" applyNumberFormat="1" applyFont="1" applyBorder="1" applyAlignment="1">
      <alignment horizontal="center" vertical="center"/>
    </xf>
    <xf numFmtId="10" fontId="7" fillId="0" borderId="100" xfId="3" applyNumberFormat="1" applyFont="1" applyBorder="1" applyAlignment="1">
      <alignment horizontal="center" vertical="center"/>
    </xf>
    <xf numFmtId="3" fontId="7" fillId="0" borderId="106" xfId="2" applyNumberFormat="1" applyFont="1" applyBorder="1" applyAlignment="1">
      <alignment horizontal="center" vertical="center"/>
    </xf>
    <xf numFmtId="0" fontId="5" fillId="0" borderId="27" xfId="2" applyFont="1" applyBorder="1" applyAlignment="1">
      <alignment vertical="center"/>
    </xf>
    <xf numFmtId="0" fontId="5" fillId="0" borderId="31" xfId="2" applyFont="1" applyBorder="1" applyAlignment="1">
      <alignment vertical="center"/>
    </xf>
    <xf numFmtId="3" fontId="6" fillId="0" borderId="30"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2" borderId="100"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2" borderId="100"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2" borderId="91" xfId="3" applyNumberFormat="1" applyFont="1" applyFill="1" applyBorder="1" applyAlignment="1">
      <alignment horizontal="center" vertical="center" wrapText="1"/>
    </xf>
    <xf numFmtId="166" fontId="6" fillId="2" borderId="3" xfId="2" applyNumberFormat="1" applyFont="1" applyFill="1" applyBorder="1" applyAlignment="1">
      <alignment horizontal="center" vertical="center" wrapText="1"/>
    </xf>
    <xf numFmtId="0" fontId="7" fillId="0" borderId="41" xfId="2" applyFont="1" applyBorder="1" applyAlignment="1">
      <alignment wrapText="1"/>
    </xf>
    <xf numFmtId="0" fontId="7" fillId="0" borderId="31" xfId="2" applyFont="1" applyBorder="1" applyAlignment="1">
      <alignment wrapText="1"/>
    </xf>
    <xf numFmtId="0" fontId="7" fillId="0" borderId="32" xfId="2" applyFont="1" applyBorder="1" applyAlignment="1">
      <alignment wrapText="1"/>
    </xf>
    <xf numFmtId="0" fontId="5" fillId="0" borderId="11" xfId="2" applyFont="1" applyBorder="1" applyAlignment="1">
      <alignment wrapText="1"/>
    </xf>
    <xf numFmtId="0" fontId="5" fillId="0" borderId="29" xfId="2" applyFont="1" applyBorder="1" applyAlignment="1">
      <alignment wrapText="1"/>
    </xf>
    <xf numFmtId="0" fontId="7" fillId="0" borderId="13" xfId="2" applyFont="1" applyBorder="1" applyAlignment="1">
      <alignment wrapText="1"/>
    </xf>
    <xf numFmtId="0" fontId="5" fillId="0" borderId="41" xfId="2" applyFont="1" applyBorder="1" applyAlignment="1">
      <alignment wrapText="1"/>
    </xf>
    <xf numFmtId="4" fontId="7" fillId="0" borderId="97" xfId="2" applyNumberFormat="1" applyFont="1" applyBorder="1" applyAlignment="1">
      <alignment horizontal="center" vertical="center" wrapText="1"/>
    </xf>
    <xf numFmtId="0" fontId="5" fillId="0" borderId="27" xfId="2" applyFont="1" applyBorder="1" applyAlignment="1">
      <alignment wrapText="1"/>
    </xf>
    <xf numFmtId="9" fontId="7" fillId="0" borderId="16" xfId="3" applyFont="1" applyBorder="1" applyAlignment="1">
      <alignment horizontal="center" vertical="center"/>
    </xf>
    <xf numFmtId="9" fontId="7" fillId="0" borderId="99"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87"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99" xfId="3" applyNumberFormat="1" applyFont="1" applyBorder="1" applyAlignment="1">
      <alignment horizontal="center" vertical="center"/>
    </xf>
    <xf numFmtId="0" fontId="5" fillId="0" borderId="3" xfId="2" applyFont="1" applyBorder="1" applyAlignment="1">
      <alignment horizontal="center" vertical="center" wrapText="1"/>
    </xf>
    <xf numFmtId="9" fontId="7" fillId="0" borderId="72" xfId="3" applyFont="1" applyBorder="1" applyAlignment="1">
      <alignment horizontal="center" vertical="center"/>
    </xf>
    <xf numFmtId="9" fontId="7" fillId="0" borderId="102" xfId="3" applyFont="1" applyBorder="1" applyAlignment="1">
      <alignment horizontal="center" vertical="center"/>
    </xf>
    <xf numFmtId="9" fontId="7" fillId="0" borderId="28" xfId="3" applyFont="1" applyBorder="1" applyAlignment="1">
      <alignment horizontal="center" wrapText="1"/>
    </xf>
    <xf numFmtId="0" fontId="5" fillId="0" borderId="10" xfId="0" applyFont="1" applyBorder="1" applyAlignment="1">
      <alignment vertical="center"/>
    </xf>
    <xf numFmtId="0" fontId="5" fillId="0" borderId="42" xfId="0" applyFont="1" applyBorder="1" applyAlignment="1">
      <alignment vertical="center"/>
    </xf>
    <xf numFmtId="0" fontId="5" fillId="0" borderId="11" xfId="0" applyFont="1" applyBorder="1" applyAlignment="1">
      <alignment vertical="center"/>
    </xf>
    <xf numFmtId="3" fontId="5" fillId="2" borderId="9" xfId="2" applyNumberFormat="1" applyFont="1" applyFill="1" applyBorder="1" applyAlignment="1">
      <alignment horizontal="center" vertical="center"/>
    </xf>
    <xf numFmtId="0" fontId="5" fillId="2" borderId="38" xfId="2" applyFont="1" applyFill="1" applyBorder="1" applyAlignment="1">
      <alignment horizontal="center" vertical="center"/>
    </xf>
    <xf numFmtId="0" fontId="5" fillId="2" borderId="9" xfId="2" applyFont="1" applyFill="1" applyBorder="1" applyAlignment="1">
      <alignment horizontal="center" vertical="center"/>
    </xf>
    <xf numFmtId="165" fontId="2" fillId="2" borderId="36" xfId="2" applyNumberFormat="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6" xfId="3" applyFont="1" applyFill="1" applyBorder="1" applyAlignment="1">
      <alignment horizontal="center" vertical="center"/>
    </xf>
    <xf numFmtId="9" fontId="6" fillId="2" borderId="14" xfId="3" applyFont="1" applyFill="1" applyBorder="1" applyAlignment="1">
      <alignment horizontal="center" vertical="center"/>
    </xf>
    <xf numFmtId="3" fontId="6" fillId="3" borderId="75" xfId="2" applyNumberFormat="1" applyFont="1" applyFill="1" applyBorder="1" applyAlignment="1">
      <alignment horizontal="center" vertical="center" wrapText="1"/>
    </xf>
    <xf numFmtId="3" fontId="6" fillId="3" borderId="90" xfId="2" applyNumberFormat="1" applyFont="1" applyFill="1" applyBorder="1" applyAlignment="1">
      <alignment horizontal="center" vertical="center" wrapText="1"/>
    </xf>
    <xf numFmtId="3" fontId="6" fillId="3" borderId="70" xfId="2" applyNumberFormat="1" applyFont="1" applyFill="1" applyBorder="1" applyAlignment="1">
      <alignment horizontal="center" vertical="center" wrapText="1"/>
    </xf>
    <xf numFmtId="3" fontId="6" fillId="3" borderId="69" xfId="2" applyNumberFormat="1" applyFont="1" applyFill="1" applyBorder="1" applyAlignment="1">
      <alignment horizontal="center" vertical="center" wrapText="1"/>
    </xf>
    <xf numFmtId="3" fontId="6" fillId="3" borderId="102" xfId="2" applyNumberFormat="1" applyFont="1" applyFill="1" applyBorder="1" applyAlignment="1">
      <alignment horizontal="center" vertical="center" wrapText="1"/>
    </xf>
    <xf numFmtId="0" fontId="2" fillId="3" borderId="17" xfId="2" applyFont="1" applyFill="1" applyBorder="1" applyAlignment="1">
      <alignment horizontal="left" vertical="center" wrapText="1"/>
    </xf>
    <xf numFmtId="0" fontId="5" fillId="3" borderId="2" xfId="2" applyFont="1" applyFill="1" applyBorder="1" applyAlignment="1">
      <alignment horizontal="left"/>
    </xf>
    <xf numFmtId="0" fontId="5" fillId="3" borderId="38" xfId="2" applyFont="1" applyFill="1" applyBorder="1" applyAlignment="1">
      <alignment horizontal="left"/>
    </xf>
    <xf numFmtId="3" fontId="7" fillId="3" borderId="28" xfId="2" applyNumberFormat="1" applyFont="1" applyFill="1" applyBorder="1" applyAlignment="1">
      <alignment horizontal="center" vertical="center"/>
    </xf>
    <xf numFmtId="3" fontId="7" fillId="3" borderId="17" xfId="2" applyNumberFormat="1" applyFont="1" applyFill="1" applyBorder="1" applyAlignment="1">
      <alignment horizontal="center" vertical="center"/>
    </xf>
    <xf numFmtId="3" fontId="7" fillId="3" borderId="14" xfId="2" applyNumberFormat="1" applyFont="1" applyFill="1" applyBorder="1" applyAlignment="1">
      <alignment horizontal="center" vertical="center"/>
    </xf>
    <xf numFmtId="3" fontId="7" fillId="3" borderId="100" xfId="2" applyNumberFormat="1"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2" xfId="2"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0" xfId="0" applyFont="1" applyFill="1" applyBorder="1" applyAlignment="1">
      <alignment horizontal="left"/>
    </xf>
    <xf numFmtId="0" fontId="2" fillId="2" borderId="109" xfId="1" applyFont="1" applyFill="1" applyBorder="1" applyAlignment="1">
      <alignment horizontal="center" vertical="center"/>
    </xf>
    <xf numFmtId="9" fontId="2" fillId="2" borderId="110" xfId="3" applyFont="1" applyFill="1" applyBorder="1" applyAlignment="1">
      <alignment horizontal="center" vertical="center"/>
    </xf>
    <xf numFmtId="0" fontId="2" fillId="2" borderId="110" xfId="1" applyFont="1" applyFill="1" applyBorder="1" applyAlignment="1">
      <alignment horizontal="center" vertical="center"/>
    </xf>
    <xf numFmtId="9" fontId="2" fillId="2" borderId="110" xfId="1" applyNumberFormat="1" applyFont="1" applyFill="1" applyBorder="1" applyAlignment="1">
      <alignment horizontal="center" vertical="center"/>
    </xf>
    <xf numFmtId="9" fontId="2" fillId="2" borderId="111"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2" fillId="2" borderId="17" xfId="1" applyNumberFormat="1" applyFont="1" applyFill="1" applyBorder="1" applyAlignment="1">
      <alignment horizontal="center" vertical="center"/>
    </xf>
    <xf numFmtId="9" fontId="2" fillId="2" borderId="106" xfId="3" applyFont="1" applyFill="1" applyBorder="1" applyAlignment="1">
      <alignment horizontal="center" vertical="center"/>
    </xf>
    <xf numFmtId="0" fontId="12" fillId="2" borderId="15" xfId="0" applyFont="1" applyFill="1" applyBorder="1" applyAlignment="1">
      <alignment horizontal="left"/>
    </xf>
    <xf numFmtId="0" fontId="2" fillId="2" borderId="70" xfId="1" applyFont="1" applyFill="1" applyBorder="1" applyAlignment="1">
      <alignment horizontal="center" vertical="center"/>
    </xf>
    <xf numFmtId="9" fontId="2" fillId="2" borderId="72" xfId="3" applyFont="1" applyFill="1" applyBorder="1" applyAlignment="1">
      <alignment horizontal="center" vertical="center"/>
    </xf>
    <xf numFmtId="0" fontId="2" fillId="2" borderId="72" xfId="1"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3" fontId="2" fillId="2" borderId="14" xfId="1" applyNumberFormat="1" applyFont="1" applyFill="1" applyBorder="1" applyAlignment="1">
      <alignment horizontal="center" vertical="center"/>
    </xf>
    <xf numFmtId="9" fontId="7" fillId="3" borderId="91" xfId="3" applyFont="1" applyFill="1" applyBorder="1" applyAlignment="1">
      <alignment horizontal="center" vertical="center"/>
    </xf>
    <xf numFmtId="170" fontId="6" fillId="2" borderId="3" xfId="2" applyNumberFormat="1" applyFont="1" applyFill="1" applyBorder="1" applyAlignment="1">
      <alignment horizontal="center" vertical="center" wrapText="1"/>
    </xf>
    <xf numFmtId="170" fontId="7" fillId="0" borderId="12" xfId="2" applyNumberFormat="1" applyFont="1" applyBorder="1" applyAlignment="1">
      <alignment horizontal="center" vertical="center"/>
    </xf>
    <xf numFmtId="170" fontId="7" fillId="0" borderId="14" xfId="2" applyNumberFormat="1" applyFont="1" applyBorder="1" applyAlignment="1">
      <alignment horizontal="center" vertical="center"/>
    </xf>
    <xf numFmtId="3" fontId="6" fillId="2" borderId="14" xfId="2" applyNumberFormat="1"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0" borderId="118" xfId="1" applyFont="1" applyBorder="1" applyAlignment="1">
      <alignment horizontal="center" vertical="center" wrapText="1"/>
    </xf>
    <xf numFmtId="3" fontId="7" fillId="0" borderId="9" xfId="2" applyNumberFormat="1" applyFont="1" applyBorder="1" applyAlignment="1">
      <alignment horizontal="center" vertical="center"/>
    </xf>
    <xf numFmtId="0" fontId="5" fillId="0" borderId="1" xfId="2" applyFont="1" applyBorder="1"/>
    <xf numFmtId="3" fontId="7" fillId="0" borderId="118" xfId="2" applyNumberFormat="1" applyFont="1" applyBorder="1" applyAlignment="1">
      <alignment horizontal="center" vertical="center"/>
    </xf>
    <xf numFmtId="14" fontId="7" fillId="0" borderId="14" xfId="2" applyNumberFormat="1" applyFont="1" applyBorder="1" applyAlignment="1">
      <alignment horizontal="center" vertical="center"/>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91"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91" xfId="2" applyNumberFormat="1" applyFont="1" applyFill="1" applyBorder="1" applyAlignment="1">
      <alignment horizontal="center" vertical="center"/>
    </xf>
    <xf numFmtId="0" fontId="5" fillId="8" borderId="3" xfId="2" applyFont="1" applyFill="1" applyBorder="1" applyAlignment="1">
      <alignment vertical="center" wrapText="1"/>
    </xf>
    <xf numFmtId="3" fontId="6" fillId="8" borderId="14" xfId="2" applyNumberFormat="1" applyFont="1" applyFill="1" applyBorder="1" applyAlignment="1">
      <alignment horizontal="center" vertical="center" wrapText="1"/>
    </xf>
    <xf numFmtId="3" fontId="7" fillId="8" borderId="100" xfId="2" applyNumberFormat="1" applyFont="1" applyFill="1" applyBorder="1" applyAlignment="1">
      <alignment horizontal="center" vertical="center" wrapText="1"/>
    </xf>
    <xf numFmtId="4" fontId="6" fillId="2" borderId="14" xfId="2" applyNumberFormat="1" applyFont="1" applyFill="1" applyBorder="1" applyAlignment="1">
      <alignment horizontal="center" vertical="center" wrapText="1"/>
    </xf>
    <xf numFmtId="4" fontId="7" fillId="0" borderId="30" xfId="2" applyNumberFormat="1" applyFont="1" applyBorder="1" applyAlignment="1">
      <alignment horizontal="center" vertical="center" wrapText="1"/>
    </xf>
    <xf numFmtId="4" fontId="7" fillId="0" borderId="18" xfId="2" applyNumberFormat="1" applyFont="1" applyBorder="1" applyAlignment="1">
      <alignment horizontal="center" vertical="center" wrapText="1"/>
    </xf>
    <xf numFmtId="4" fontId="7" fillId="0" borderId="0" xfId="2" applyNumberFormat="1" applyFont="1" applyAlignment="1">
      <alignment horizontal="center" vertical="center" wrapText="1"/>
    </xf>
    <xf numFmtId="0" fontId="2" fillId="3" borderId="98" xfId="1" applyFont="1" applyFill="1" applyBorder="1" applyAlignment="1">
      <alignment horizontal="center" vertical="top"/>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3" fontId="7" fillId="5" borderId="2" xfId="2" applyNumberFormat="1" applyFont="1" applyFill="1" applyBorder="1" applyAlignment="1">
      <alignment horizontal="center" vertical="center" wrapText="1"/>
    </xf>
    <xf numFmtId="3" fontId="7" fillId="5" borderId="92" xfId="2" applyNumberFormat="1" applyFont="1" applyFill="1" applyBorder="1" applyAlignment="1">
      <alignment horizontal="center" vertical="center" wrapText="1"/>
    </xf>
    <xf numFmtId="3" fontId="7" fillId="5" borderId="3" xfId="2" applyNumberFormat="1" applyFont="1" applyFill="1" applyBorder="1" applyAlignment="1">
      <alignment horizontal="center" vertical="center" wrapText="1"/>
    </xf>
    <xf numFmtId="3" fontId="7" fillId="5" borderId="91" xfId="2" applyNumberFormat="1" applyFont="1" applyFill="1" applyBorder="1" applyAlignment="1">
      <alignment horizontal="center" vertical="center" wrapText="1"/>
    </xf>
    <xf numFmtId="0" fontId="2" fillId="3" borderId="119" xfId="1" applyFont="1" applyFill="1" applyBorder="1" applyAlignment="1">
      <alignment horizontal="center" vertical="top"/>
    </xf>
    <xf numFmtId="0" fontId="2" fillId="0" borderId="5" xfId="2" applyFont="1" applyBorder="1"/>
    <xf numFmtId="0" fontId="2" fillId="0" borderId="1" xfId="2" applyFont="1" applyBorder="1" applyAlignment="1">
      <alignment horizontal="center"/>
    </xf>
    <xf numFmtId="0" fontId="2" fillId="0" borderId="5" xfId="2" applyFont="1" applyBorder="1" applyAlignment="1">
      <alignment horizontal="center"/>
    </xf>
    <xf numFmtId="3" fontId="7" fillId="8" borderId="3" xfId="2" applyNumberFormat="1" applyFont="1" applyFill="1" applyBorder="1" applyAlignment="1">
      <alignment horizontal="center" vertical="center" wrapText="1"/>
    </xf>
    <xf numFmtId="0" fontId="18" fillId="0" borderId="56" xfId="2" applyFont="1" applyBorder="1"/>
    <xf numFmtId="3" fontId="7" fillId="0" borderId="39" xfId="2" applyNumberFormat="1" applyFont="1" applyBorder="1" applyAlignment="1">
      <alignment horizontal="center" vertical="center" wrapText="1"/>
    </xf>
    <xf numFmtId="0" fontId="2" fillId="0" borderId="42" xfId="2" applyFont="1" applyBorder="1"/>
    <xf numFmtId="0" fontId="2" fillId="0" borderId="27" xfId="2" applyFont="1" applyBorder="1"/>
    <xf numFmtId="0" fontId="41" fillId="0" borderId="0" xfId="1" applyFont="1" applyAlignment="1">
      <alignment horizontal="left" vertical="top"/>
    </xf>
    <xf numFmtId="0" fontId="42" fillId="0" borderId="0" xfId="1" applyFont="1" applyAlignment="1">
      <alignment horizontal="left" vertical="center"/>
    </xf>
    <xf numFmtId="0" fontId="2" fillId="0" borderId="0" xfId="2" applyFont="1" applyAlignment="1">
      <alignment vertical="center" wrapText="1"/>
    </xf>
    <xf numFmtId="167" fontId="5" fillId="0" borderId="0" xfId="2" applyNumberFormat="1" applyFont="1" applyAlignment="1">
      <alignment horizontal="center" vertical="center"/>
    </xf>
    <xf numFmtId="3" fontId="7" fillId="3" borderId="120" xfId="2" applyNumberFormat="1" applyFont="1" applyFill="1" applyBorder="1" applyAlignment="1">
      <alignment horizontal="center" vertical="center"/>
    </xf>
    <xf numFmtId="167" fontId="5" fillId="0" borderId="121" xfId="2" applyNumberFormat="1" applyFont="1" applyBorder="1" applyAlignment="1">
      <alignment horizontal="center" vertical="center"/>
    </xf>
    <xf numFmtId="167" fontId="7" fillId="0" borderId="3" xfId="2" applyNumberFormat="1" applyFont="1" applyBorder="1" applyAlignment="1">
      <alignment horizontal="center" vertical="center" wrapText="1"/>
    </xf>
    <xf numFmtId="168" fontId="7" fillId="0" borderId="7" xfId="3" applyNumberFormat="1" applyFont="1" applyFill="1" applyBorder="1" applyAlignment="1">
      <alignment horizontal="center" vertical="center" wrapText="1"/>
    </xf>
    <xf numFmtId="3" fontId="7" fillId="0" borderId="7" xfId="2" applyNumberFormat="1" applyFont="1" applyBorder="1" applyAlignment="1">
      <alignment horizontal="center" vertical="center" wrapText="1"/>
    </xf>
    <xf numFmtId="0" fontId="5" fillId="5" borderId="62" xfId="2" applyFont="1" applyFill="1" applyBorder="1"/>
    <xf numFmtId="0" fontId="7" fillId="0" borderId="17" xfId="1" applyFont="1" applyBorder="1" applyAlignment="1">
      <alignment horizontal="left" vertical="center" wrapText="1"/>
    </xf>
    <xf numFmtId="3" fontId="7" fillId="0" borderId="28" xfId="2" applyNumberFormat="1" applyFont="1" applyBorder="1" applyAlignment="1">
      <alignment horizontal="center" vertical="center" wrapText="1"/>
    </xf>
    <xf numFmtId="3" fontId="7" fillId="0" borderId="17" xfId="2" applyNumberFormat="1" applyFont="1" applyBorder="1" applyAlignment="1">
      <alignment horizontal="center" vertical="center" wrapText="1"/>
    </xf>
    <xf numFmtId="3" fontId="7" fillId="0" borderId="106" xfId="2" applyNumberFormat="1" applyFont="1" applyBorder="1" applyAlignment="1">
      <alignment horizontal="center" vertical="center" wrapText="1"/>
    </xf>
    <xf numFmtId="0" fontId="7" fillId="3" borderId="122" xfId="1" applyFont="1" applyFill="1" applyBorder="1" applyAlignment="1">
      <alignment horizontal="left" vertical="center" wrapText="1"/>
    </xf>
    <xf numFmtId="0" fontId="2" fillId="3" borderId="122" xfId="1" applyFont="1" applyFill="1" applyBorder="1" applyAlignment="1">
      <alignment horizontal="center" vertical="center" wrapText="1"/>
    </xf>
    <xf numFmtId="0" fontId="8" fillId="3" borderId="122" xfId="1" applyFont="1" applyFill="1" applyBorder="1" applyAlignment="1">
      <alignment horizontal="center" vertical="center" wrapText="1"/>
    </xf>
    <xf numFmtId="0" fontId="5" fillId="3" borderId="122" xfId="1" applyFont="1" applyFill="1" applyBorder="1" applyAlignment="1">
      <alignment horizontal="center" vertical="center" wrapText="1"/>
    </xf>
    <xf numFmtId="0" fontId="5" fillId="3" borderId="123" xfId="1" applyFont="1" applyFill="1" applyBorder="1" applyAlignment="1">
      <alignment horizontal="center" vertical="center" wrapText="1"/>
    </xf>
    <xf numFmtId="3" fontId="5" fillId="0" borderId="9" xfId="2" applyNumberFormat="1" applyFont="1" applyBorder="1" applyAlignment="1">
      <alignment horizontal="center" vertical="center"/>
    </xf>
    <xf numFmtId="0" fontId="5" fillId="0" borderId="38" xfId="2" applyFont="1" applyBorder="1" applyAlignment="1">
      <alignment horizontal="center" vertical="center"/>
    </xf>
    <xf numFmtId="0" fontId="5" fillId="0" borderId="9" xfId="2" applyFont="1" applyBorder="1" applyAlignment="1">
      <alignment horizontal="center" vertical="center"/>
    </xf>
    <xf numFmtId="0" fontId="2" fillId="0" borderId="61" xfId="2" applyFont="1" applyBorder="1" applyAlignment="1">
      <alignment horizontal="center"/>
    </xf>
    <xf numFmtId="0" fontId="12" fillId="0" borderId="11" xfId="0" applyFont="1" applyBorder="1"/>
    <xf numFmtId="4" fontId="7" fillId="0" borderId="3" xfId="2" applyNumberFormat="1" applyFont="1" applyBorder="1" applyAlignment="1">
      <alignment horizontal="center" vertical="center" wrapText="1"/>
    </xf>
    <xf numFmtId="3" fontId="5" fillId="0" borderId="0" xfId="2" applyNumberFormat="1" applyFont="1" applyAlignment="1">
      <alignment horizontal="center"/>
    </xf>
    <xf numFmtId="4" fontId="6" fillId="2" borderId="2" xfId="2" applyNumberFormat="1" applyFont="1" applyFill="1" applyBorder="1" applyAlignment="1">
      <alignment horizontal="center" vertical="center" wrapText="1"/>
    </xf>
    <xf numFmtId="9" fontId="2" fillId="2" borderId="16" xfId="3" applyFont="1" applyFill="1" applyBorder="1" applyAlignment="1">
      <alignment horizontal="center" vertical="center"/>
    </xf>
    <xf numFmtId="0" fontId="2" fillId="2" borderId="16" xfId="1" applyFont="1" applyFill="1" applyBorder="1" applyAlignment="1">
      <alignment horizontal="center" vertical="center"/>
    </xf>
    <xf numFmtId="9" fontId="2" fillId="2" borderId="99" xfId="3" applyFont="1" applyFill="1" applyBorder="1" applyAlignment="1">
      <alignment horizontal="center" vertical="center"/>
    </xf>
    <xf numFmtId="9" fontId="7" fillId="0" borderId="124" xfId="3" applyFont="1" applyBorder="1" applyAlignment="1">
      <alignment horizontal="center"/>
    </xf>
    <xf numFmtId="9" fontId="7" fillId="0" borderId="125" xfId="3" applyFont="1" applyBorder="1" applyAlignment="1">
      <alignment horizontal="center"/>
    </xf>
    <xf numFmtId="3" fontId="7" fillId="0" borderId="125" xfId="2" applyNumberFormat="1" applyFont="1" applyBorder="1" applyAlignment="1">
      <alignment horizontal="center"/>
    </xf>
    <xf numFmtId="9" fontId="7" fillId="0" borderId="126" xfId="3" applyFont="1" applyBorder="1" applyAlignment="1">
      <alignment horizontal="center"/>
    </xf>
    <xf numFmtId="9" fontId="2" fillId="2" borderId="14" xfId="1" applyNumberFormat="1" applyFont="1" applyFill="1" applyBorder="1" applyAlignment="1">
      <alignment horizontal="center" vertical="center"/>
    </xf>
    <xf numFmtId="9" fontId="5" fillId="0" borderId="0" xfId="0" applyNumberFormat="1" applyFont="1"/>
    <xf numFmtId="171" fontId="8" fillId="0" borderId="36" xfId="0" applyNumberFormat="1" applyFont="1" applyBorder="1" applyAlignment="1">
      <alignment horizontal="center" vertical="center" wrapText="1" indent="1"/>
    </xf>
    <xf numFmtId="171" fontId="27" fillId="3" borderId="36" xfId="0" applyNumberFormat="1" applyFont="1" applyFill="1" applyBorder="1" applyAlignment="1">
      <alignment horizontal="center" vertical="center" wrapText="1" indent="1"/>
    </xf>
    <xf numFmtId="0" fontId="13" fillId="0" borderId="0" xfId="0" applyFont="1" applyAlignment="1">
      <alignment horizontal="center"/>
    </xf>
    <xf numFmtId="1" fontId="14" fillId="0" borderId="0" xfId="0" applyNumberFormat="1" applyFont="1" applyAlignment="1">
      <alignment vertical="center" wrapText="1"/>
    </xf>
    <xf numFmtId="3" fontId="7" fillId="5" borderId="16" xfId="2" applyNumberFormat="1" applyFont="1" applyFill="1" applyBorder="1" applyAlignment="1">
      <alignment horizontal="center" vertical="center"/>
    </xf>
    <xf numFmtId="2" fontId="7" fillId="5" borderId="16" xfId="2" applyNumberFormat="1" applyFont="1" applyFill="1" applyBorder="1" applyAlignment="1">
      <alignment horizontal="center" vertical="center"/>
    </xf>
    <xf numFmtId="9" fontId="7" fillId="5" borderId="14" xfId="3" applyFont="1" applyFill="1" applyBorder="1" applyAlignment="1">
      <alignment horizontal="center" vertical="center"/>
    </xf>
    <xf numFmtId="4" fontId="6" fillId="2" borderId="16" xfId="2" applyNumberFormat="1" applyFont="1" applyFill="1" applyBorder="1" applyAlignment="1">
      <alignment horizontal="center" vertical="center"/>
    </xf>
    <xf numFmtId="3" fontId="6" fillId="0" borderId="16" xfId="2" applyNumberFormat="1" applyFont="1" applyBorder="1" applyAlignment="1">
      <alignment horizontal="center" vertical="center"/>
    </xf>
    <xf numFmtId="9" fontId="7" fillId="0" borderId="14" xfId="3" applyFont="1" applyFill="1" applyBorder="1" applyAlignment="1">
      <alignment horizontal="center" vertical="center"/>
    </xf>
    <xf numFmtId="3" fontId="6" fillId="2" borderId="124" xfId="2" applyNumberFormat="1" applyFont="1" applyFill="1" applyBorder="1" applyAlignment="1">
      <alignment horizontal="center" vertical="center"/>
    </xf>
    <xf numFmtId="10" fontId="6" fillId="2" borderId="5" xfId="2" applyNumberFormat="1" applyFont="1" applyFill="1" applyBorder="1" applyAlignment="1">
      <alignment horizontal="center" vertical="center" wrapText="1"/>
    </xf>
    <xf numFmtId="3" fontId="7" fillId="0" borderId="127" xfId="2" applyNumberFormat="1" applyFont="1" applyBorder="1" applyAlignment="1">
      <alignment horizontal="center" vertical="center"/>
    </xf>
    <xf numFmtId="3" fontId="7" fillId="0" borderId="128" xfId="2" applyNumberFormat="1" applyFont="1" applyBorder="1" applyAlignment="1">
      <alignment horizontal="center" vertical="center"/>
    </xf>
    <xf numFmtId="3" fontId="5" fillId="0" borderId="15" xfId="2" applyNumberFormat="1" applyFont="1" applyBorder="1" applyAlignment="1">
      <alignment horizontal="center" vertical="center" wrapText="1"/>
    </xf>
    <xf numFmtId="3" fontId="7" fillId="5" borderId="14" xfId="2" applyNumberFormat="1" applyFont="1" applyFill="1" applyBorder="1" applyAlignment="1">
      <alignment horizontal="center" vertical="center"/>
    </xf>
    <xf numFmtId="0" fontId="5" fillId="5" borderId="0" xfId="1" applyFont="1" applyFill="1" applyAlignment="1">
      <alignment horizontal="center" vertical="center" wrapText="1"/>
    </xf>
    <xf numFmtId="3" fontId="7" fillId="5" borderId="0" xfId="2" applyNumberFormat="1" applyFont="1" applyFill="1" applyAlignment="1">
      <alignment horizontal="center" vertical="center"/>
    </xf>
    <xf numFmtId="0" fontId="5" fillId="3" borderId="129" xfId="1" applyFont="1" applyFill="1" applyBorder="1" applyAlignment="1">
      <alignment horizontal="center" vertical="center" wrapText="1"/>
    </xf>
    <xf numFmtId="3" fontId="7" fillId="0" borderId="130" xfId="2" applyNumberFormat="1" applyFont="1" applyBorder="1" applyAlignment="1">
      <alignment horizontal="center" vertical="center"/>
    </xf>
    <xf numFmtId="3" fontId="7" fillId="5" borderId="130" xfId="2" applyNumberFormat="1" applyFont="1" applyFill="1" applyBorder="1" applyAlignment="1">
      <alignment horizontal="center" vertical="center"/>
    </xf>
    <xf numFmtId="3" fontId="7" fillId="5" borderId="121" xfId="2" applyNumberFormat="1" applyFont="1" applyFill="1" applyBorder="1" applyAlignment="1">
      <alignment horizontal="center" vertical="center"/>
    </xf>
    <xf numFmtId="3" fontId="7" fillId="5" borderId="14" xfId="2" applyNumberFormat="1" applyFont="1" applyFill="1" applyBorder="1" applyAlignment="1">
      <alignment horizontal="center" vertical="center" wrapText="1"/>
    </xf>
    <xf numFmtId="4" fontId="7" fillId="5" borderId="14" xfId="2" applyNumberFormat="1" applyFont="1" applyFill="1" applyBorder="1" applyAlignment="1">
      <alignment horizontal="center" vertical="center"/>
    </xf>
    <xf numFmtId="4" fontId="7" fillId="5" borderId="3" xfId="2" applyNumberFormat="1" applyFont="1" applyFill="1" applyBorder="1" applyAlignment="1">
      <alignment horizontal="center" vertical="center" wrapText="1"/>
    </xf>
    <xf numFmtId="4" fontId="7" fillId="5" borderId="14" xfId="2" applyNumberFormat="1" applyFont="1" applyFill="1" applyBorder="1" applyAlignment="1">
      <alignment horizontal="center" vertical="center" wrapText="1"/>
    </xf>
    <xf numFmtId="0" fontId="24" fillId="0" borderId="0" xfId="1" applyFont="1" applyAlignment="1">
      <alignment horizontal="left" vertical="top" wrapText="1"/>
    </xf>
    <xf numFmtId="0" fontId="5" fillId="0" borderId="0" xfId="1" applyFont="1" applyAlignment="1">
      <alignment horizontal="left" vertical="top" wrapText="1"/>
    </xf>
    <xf numFmtId="0" fontId="5" fillId="0" borderId="18" xfId="2" applyFont="1" applyBorder="1" applyAlignment="1">
      <alignment horizontal="left" vertical="center"/>
    </xf>
    <xf numFmtId="168" fontId="6" fillId="0" borderId="9" xfId="3" applyNumberFormat="1" applyFont="1" applyBorder="1" applyAlignment="1">
      <alignment horizontal="center" vertical="center" wrapText="1"/>
    </xf>
    <xf numFmtId="168" fontId="6" fillId="0" borderId="3" xfId="3" applyNumberFormat="1" applyFont="1" applyBorder="1" applyAlignment="1">
      <alignment horizontal="center" vertical="center"/>
    </xf>
    <xf numFmtId="10" fontId="6" fillId="0" borderId="9" xfId="3" applyNumberFormat="1" applyFont="1" applyBorder="1" applyAlignment="1">
      <alignment horizontal="center" vertical="center"/>
    </xf>
    <xf numFmtId="0" fontId="8" fillId="3" borderId="131" xfId="1" applyFont="1" applyFill="1" applyBorder="1" applyAlignment="1">
      <alignment horizontal="center" vertical="center" wrapText="1"/>
    </xf>
    <xf numFmtId="0" fontId="5" fillId="3" borderId="93" xfId="1" applyFont="1" applyFill="1" applyBorder="1" applyAlignment="1">
      <alignment horizontal="center" vertical="center" wrapText="1"/>
    </xf>
    <xf numFmtId="168" fontId="8" fillId="0" borderId="14" xfId="3" applyNumberFormat="1" applyFont="1" applyFill="1" applyBorder="1" applyAlignment="1">
      <alignment horizontal="center" vertical="center" wrapText="1"/>
    </xf>
    <xf numFmtId="168" fontId="27" fillId="0" borderId="3" xfId="3" applyNumberFormat="1" applyFont="1" applyFill="1" applyBorder="1" applyAlignment="1">
      <alignment horizontal="center" vertical="center" wrapText="1"/>
    </xf>
    <xf numFmtId="2" fontId="6" fillId="0" borderId="3" xfId="2" applyNumberFormat="1" applyFont="1" applyBorder="1" applyAlignment="1">
      <alignment horizontal="center" vertical="center"/>
    </xf>
    <xf numFmtId="1" fontId="6" fillId="0" borderId="3" xfId="2" applyNumberFormat="1" applyFont="1" applyBorder="1" applyAlignment="1">
      <alignment horizontal="center" vertical="center" wrapText="1"/>
    </xf>
    <xf numFmtId="0" fontId="2" fillId="0" borderId="0" xfId="2" applyFont="1" applyAlignment="1">
      <alignment horizontal="center"/>
    </xf>
    <xf numFmtId="168" fontId="6" fillId="0" borderId="3" xfId="3" applyNumberFormat="1" applyFont="1" applyBorder="1" applyAlignment="1">
      <alignment horizontal="center" vertical="center" wrapText="1"/>
    </xf>
    <xf numFmtId="10" fontId="6" fillId="0" borderId="3" xfId="3" applyNumberFormat="1" applyFont="1" applyBorder="1" applyAlignment="1">
      <alignment horizontal="center" vertical="center"/>
    </xf>
    <xf numFmtId="0" fontId="2" fillId="0" borderId="18" xfId="2" applyFont="1" applyBorder="1" applyAlignment="1">
      <alignment horizontal="center"/>
    </xf>
    <xf numFmtId="0" fontId="2" fillId="0" borderId="29" xfId="2" applyFont="1" applyBorder="1" applyAlignment="1">
      <alignment horizontal="center"/>
    </xf>
    <xf numFmtId="0" fontId="8" fillId="3" borderId="17" xfId="1" applyFont="1" applyFill="1" applyBorder="1" applyAlignment="1">
      <alignment horizontal="center" vertical="center" wrapText="1"/>
    </xf>
    <xf numFmtId="1" fontId="6" fillId="0" borderId="3" xfId="3" applyNumberFormat="1" applyFont="1" applyBorder="1" applyAlignment="1">
      <alignment horizontal="center" vertical="center" wrapText="1"/>
    </xf>
    <xf numFmtId="9" fontId="6" fillId="0" borderId="3" xfId="3" applyFont="1" applyBorder="1" applyAlignment="1">
      <alignment horizontal="center" vertical="center" wrapText="1"/>
    </xf>
    <xf numFmtId="170" fontId="6" fillId="0" borderId="3" xfId="2" applyNumberFormat="1" applyFont="1" applyBorder="1" applyAlignment="1">
      <alignment horizontal="center" vertical="center"/>
    </xf>
    <xf numFmtId="9" fontId="6" fillId="0" borderId="3" xfId="3" applyFont="1" applyBorder="1" applyAlignment="1">
      <alignment horizontal="center" vertical="center"/>
    </xf>
    <xf numFmtId="168" fontId="27" fillId="3" borderId="36" xfId="0" applyNumberFormat="1" applyFont="1" applyFill="1" applyBorder="1" applyAlignment="1">
      <alignment horizontal="center" vertical="center" wrapText="1"/>
    </xf>
    <xf numFmtId="168" fontId="8" fillId="0" borderId="36" xfId="0" applyNumberFormat="1" applyFont="1" applyBorder="1" applyAlignment="1">
      <alignment horizontal="center" vertical="center" wrapText="1"/>
    </xf>
    <xf numFmtId="0" fontId="46" fillId="0" borderId="41" xfId="2" applyFont="1" applyBorder="1"/>
    <xf numFmtId="3" fontId="6" fillId="2" borderId="134" xfId="2" applyNumberFormat="1" applyFont="1" applyFill="1" applyBorder="1" applyAlignment="1">
      <alignment horizontal="center" vertical="center" wrapText="1"/>
    </xf>
    <xf numFmtId="3" fontId="7" fillId="2" borderId="97" xfId="2" applyNumberFormat="1" applyFont="1" applyFill="1" applyBorder="1" applyAlignment="1">
      <alignment horizontal="center" vertical="center" wrapText="1"/>
    </xf>
    <xf numFmtId="3" fontId="7" fillId="2" borderId="96" xfId="2" applyNumberFormat="1" applyFont="1" applyFill="1" applyBorder="1" applyAlignment="1">
      <alignment horizontal="center" vertical="center" wrapText="1"/>
    </xf>
    <xf numFmtId="0" fontId="2" fillId="0" borderId="14" xfId="2" applyFont="1" applyBorder="1" applyAlignment="1">
      <alignment vertical="center"/>
    </xf>
    <xf numFmtId="168" fontId="27" fillId="3" borderId="36" xfId="3" applyNumberFormat="1" applyFont="1" applyFill="1" applyBorder="1" applyAlignment="1">
      <alignment horizontal="center" vertical="center" wrapText="1"/>
    </xf>
    <xf numFmtId="3" fontId="7" fillId="2" borderId="3" xfId="2" applyNumberFormat="1" applyFont="1" applyFill="1" applyBorder="1" applyAlignment="1">
      <alignment horizontal="center" vertical="center" wrapText="1"/>
    </xf>
    <xf numFmtId="0" fontId="2" fillId="0" borderId="12" xfId="2" applyFont="1" applyBorder="1" applyAlignment="1">
      <alignment vertical="center"/>
    </xf>
    <xf numFmtId="9" fontId="6" fillId="0" borderId="97" xfId="3" applyFont="1" applyBorder="1" applyAlignment="1">
      <alignment horizontal="center" vertical="center"/>
    </xf>
    <xf numFmtId="0" fontId="5" fillId="5" borderId="12" xfId="2" applyFont="1" applyFill="1" applyBorder="1" applyAlignment="1">
      <alignment vertical="center"/>
    </xf>
    <xf numFmtId="0" fontId="5" fillId="5" borderId="3" xfId="2" applyFont="1" applyFill="1" applyBorder="1" applyAlignment="1">
      <alignment vertical="center"/>
    </xf>
    <xf numFmtId="0" fontId="2" fillId="5" borderId="46" xfId="2" applyFont="1" applyFill="1" applyBorder="1" applyAlignment="1">
      <alignment horizontal="center" vertical="center"/>
    </xf>
    <xf numFmtId="0" fontId="2" fillId="5" borderId="3" xfId="2" applyFont="1" applyFill="1" applyBorder="1" applyAlignment="1">
      <alignment vertical="center"/>
    </xf>
    <xf numFmtId="9" fontId="6" fillId="3" borderId="91" xfId="3" applyFont="1" applyFill="1" applyBorder="1" applyAlignment="1">
      <alignment horizontal="center" vertical="center"/>
    </xf>
    <xf numFmtId="0" fontId="5" fillId="3" borderId="4" xfId="2" applyFont="1" applyFill="1" applyBorder="1" applyAlignment="1">
      <alignment vertical="center"/>
    </xf>
    <xf numFmtId="3" fontId="7" fillId="3" borderId="141" xfId="2" applyNumberFormat="1" applyFont="1" applyFill="1" applyBorder="1" applyAlignment="1">
      <alignment horizontal="center" vertical="center" wrapText="1"/>
    </xf>
    <xf numFmtId="0" fontId="5" fillId="3" borderId="122" xfId="2" applyFont="1" applyFill="1" applyBorder="1" applyAlignment="1">
      <alignment horizontal="center" vertical="center"/>
    </xf>
    <xf numFmtId="9" fontId="6" fillId="2" borderId="144" xfId="3" applyFont="1" applyFill="1" applyBorder="1" applyAlignment="1">
      <alignment horizontal="center" vertical="center"/>
    </xf>
    <xf numFmtId="3" fontId="6" fillId="2" borderId="145" xfId="2" applyNumberFormat="1" applyFont="1" applyFill="1" applyBorder="1" applyAlignment="1">
      <alignment horizontal="center" vertical="center" wrapText="1"/>
    </xf>
    <xf numFmtId="3" fontId="7" fillId="3" borderId="146" xfId="2" applyNumberFormat="1" applyFont="1" applyFill="1" applyBorder="1" applyAlignment="1">
      <alignment horizontal="center" vertical="center"/>
    </xf>
    <xf numFmtId="0" fontId="2" fillId="3" borderId="147" xfId="1" applyFont="1" applyFill="1" applyBorder="1" applyAlignment="1">
      <alignment horizontal="center" vertical="center"/>
    </xf>
    <xf numFmtId="0" fontId="13" fillId="3" borderId="0" xfId="0" applyFont="1" applyFill="1" applyAlignment="1">
      <alignment vertical="center" wrapText="1"/>
    </xf>
    <xf numFmtId="0" fontId="13" fillId="0" borderId="0" xfId="0" applyFont="1" applyAlignment="1">
      <alignment vertical="center" wrapText="1"/>
    </xf>
    <xf numFmtId="3" fontId="6" fillId="2" borderId="12" xfId="2" applyNumberFormat="1" applyFont="1" applyFill="1" applyBorder="1" applyAlignment="1">
      <alignment horizontal="center" vertical="center" wrapText="1"/>
    </xf>
    <xf numFmtId="0" fontId="2" fillId="0" borderId="0" xfId="2" applyFont="1" applyAlignment="1">
      <alignment horizontal="left" vertical="center"/>
    </xf>
    <xf numFmtId="3" fontId="7" fillId="0" borderId="13" xfId="2" applyNumberFormat="1" applyFont="1" applyBorder="1" applyAlignment="1">
      <alignment horizontal="center" vertical="center"/>
    </xf>
    <xf numFmtId="0" fontId="2" fillId="0" borderId="45" xfId="2" applyFont="1" applyBorder="1" applyAlignment="1">
      <alignment vertical="center"/>
    </xf>
    <xf numFmtId="0" fontId="7" fillId="0" borderId="0" xfId="2" applyFont="1" applyAlignment="1">
      <alignment horizontal="left" vertical="top" wrapText="1"/>
    </xf>
    <xf numFmtId="0" fontId="7" fillId="0" borderId="18" xfId="2" applyFont="1" applyBorder="1" applyAlignment="1">
      <alignment horizontal="left" vertical="top" wrapText="1"/>
    </xf>
    <xf numFmtId="0" fontId="7" fillId="0" borderId="26" xfId="2" applyFont="1" applyBorder="1" applyAlignment="1">
      <alignment horizontal="left" vertical="top" wrapText="1"/>
    </xf>
    <xf numFmtId="0" fontId="7" fillId="0" borderId="27" xfId="2" applyFont="1" applyBorder="1" applyAlignment="1">
      <alignment horizontal="left" vertical="top" wrapText="1"/>
    </xf>
    <xf numFmtId="0" fontId="5" fillId="0" borderId="0" xfId="0" applyFont="1" applyAlignment="1">
      <alignment horizontal="left" vertical="top" wrapText="1"/>
    </xf>
    <xf numFmtId="0" fontId="45" fillId="0" borderId="0" xfId="1"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 fillId="3" borderId="43" xfId="1" applyFont="1" applyFill="1" applyBorder="1" applyAlignment="1">
      <alignment horizontal="center" vertical="center" wrapText="1"/>
    </xf>
    <xf numFmtId="0" fontId="2" fillId="3" borderId="132"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2" xfId="0" applyFont="1" applyBorder="1" applyAlignment="1">
      <alignment horizontal="left" vertical="center" wrapText="1"/>
    </xf>
    <xf numFmtId="0" fontId="28" fillId="0" borderId="11" xfId="0" applyFont="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29" xfId="0" applyFont="1" applyBorder="1" applyAlignment="1">
      <alignment horizontal="left" vertical="center" wrapText="1"/>
    </xf>
    <xf numFmtId="0" fontId="28" fillId="0" borderId="32"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83"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6" xfId="0" applyFont="1" applyBorder="1" applyAlignment="1">
      <alignment horizontal="left" vertical="top" wrapText="1"/>
    </xf>
    <xf numFmtId="0" fontId="28" fillId="0" borderId="27" xfId="0" applyFont="1" applyBorder="1" applyAlignment="1">
      <alignment horizontal="left" vertical="top" wrapText="1"/>
    </xf>
    <xf numFmtId="0" fontId="28" fillId="0" borderId="10" xfId="0" applyFont="1" applyBorder="1" applyAlignment="1">
      <alignment horizontal="left" vertical="top" wrapText="1"/>
    </xf>
    <xf numFmtId="0" fontId="28" fillId="0" borderId="42"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83" xfId="0" applyFont="1" applyBorder="1" applyAlignment="1">
      <alignment horizontal="left" vertical="center" wrapText="1"/>
    </xf>
    <xf numFmtId="0" fontId="5" fillId="0" borderId="9" xfId="2" applyFont="1" applyBorder="1" applyAlignment="1">
      <alignment horizontal="left" vertical="center" wrapText="1"/>
    </xf>
    <xf numFmtId="0" fontId="5" fillId="0" borderId="14" xfId="2" applyFont="1" applyBorder="1" applyAlignment="1">
      <alignment horizontal="left" vertical="center" wrapText="1"/>
    </xf>
    <xf numFmtId="0" fontId="2" fillId="0" borderId="135" xfId="2" applyFont="1" applyBorder="1" applyAlignment="1">
      <alignment horizontal="left" vertical="center" wrapText="1"/>
    </xf>
    <xf numFmtId="0" fontId="2" fillId="0" borderId="128" xfId="2" applyFont="1" applyBorder="1" applyAlignment="1">
      <alignment horizontal="left" vertical="center" wrapText="1"/>
    </xf>
    <xf numFmtId="0" fontId="5" fillId="0" borderId="138" xfId="2" applyFont="1" applyBorder="1" applyAlignment="1">
      <alignment horizontal="left" vertical="center" wrapText="1"/>
    </xf>
    <xf numFmtId="0" fontId="5" fillId="0" borderId="139" xfId="2" applyFont="1" applyBorder="1" applyAlignment="1">
      <alignment horizontal="left" vertical="center" wrapText="1"/>
    </xf>
    <xf numFmtId="0" fontId="5" fillId="3" borderId="9"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38" xfId="2" applyFont="1" applyBorder="1" applyAlignment="1">
      <alignment horizontal="center" vertical="center" wrapText="1"/>
    </xf>
    <xf numFmtId="3" fontId="6" fillId="5" borderId="0" xfId="2" applyNumberFormat="1" applyFont="1" applyFill="1" applyAlignment="1">
      <alignment horizontal="center" vertical="center" wrapText="1"/>
    </xf>
    <xf numFmtId="0" fontId="2" fillId="5" borderId="118" xfId="2" applyFont="1" applyFill="1" applyBorder="1" applyAlignment="1">
      <alignment horizontal="center"/>
    </xf>
    <xf numFmtId="0" fontId="2" fillId="5" borderId="0" xfId="2" applyFont="1" applyFill="1" applyAlignment="1">
      <alignment horizontal="center"/>
    </xf>
    <xf numFmtId="0" fontId="5" fillId="0" borderId="137" xfId="2" applyFont="1" applyBorder="1" applyAlignment="1">
      <alignment horizontal="left" vertical="center" wrapText="1"/>
    </xf>
    <xf numFmtId="0" fontId="5" fillId="0" borderId="133" xfId="2" applyFont="1" applyBorder="1" applyAlignment="1">
      <alignment horizontal="left" vertical="center" wrapText="1"/>
    </xf>
    <xf numFmtId="0" fontId="2" fillId="0" borderId="137" xfId="2" applyFont="1" applyBorder="1" applyAlignment="1">
      <alignment horizontal="left" vertical="center"/>
    </xf>
    <xf numFmtId="0" fontId="2" fillId="0" borderId="133" xfId="2" applyFont="1" applyBorder="1" applyAlignment="1">
      <alignment horizontal="left" vertical="center"/>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136" xfId="2" applyFont="1" applyBorder="1" applyAlignment="1">
      <alignment horizontal="center" vertical="center" wrapText="1"/>
    </xf>
    <xf numFmtId="0" fontId="5" fillId="0" borderId="3" xfId="2" applyFont="1" applyBorder="1" applyAlignment="1">
      <alignment horizontal="left" vertical="center" wrapText="1"/>
    </xf>
    <xf numFmtId="0" fontId="5" fillId="0" borderId="9" xfId="2" applyFont="1" applyBorder="1" applyAlignment="1">
      <alignment horizontal="left" vertical="center"/>
    </xf>
    <xf numFmtId="0" fontId="5" fillId="0" borderId="49" xfId="2" applyFont="1" applyBorder="1" applyAlignment="1">
      <alignment horizontal="center"/>
    </xf>
    <xf numFmtId="0" fontId="5" fillId="0" borderId="81" xfId="2" applyFont="1" applyBorder="1" applyAlignment="1">
      <alignment horizontal="center"/>
    </xf>
    <xf numFmtId="0" fontId="5" fillId="0" borderId="0" xfId="2" applyFont="1" applyAlignment="1">
      <alignment horizontal="center"/>
    </xf>
    <xf numFmtId="0" fontId="5" fillId="0" borderId="52" xfId="2" applyFont="1" applyBorder="1" applyAlignment="1">
      <alignment horizontal="center"/>
    </xf>
    <xf numFmtId="0" fontId="5" fillId="0" borderId="83" xfId="2" applyFont="1" applyBorder="1" applyAlignment="1">
      <alignment horizontal="center"/>
    </xf>
    <xf numFmtId="0" fontId="5" fillId="0" borderId="65" xfId="2" applyFont="1" applyBorder="1" applyAlignment="1">
      <alignment horizontal="center"/>
    </xf>
    <xf numFmtId="0" fontId="5" fillId="0" borderId="54" xfId="2" applyFont="1" applyBorder="1" applyAlignment="1">
      <alignment horizontal="center"/>
    </xf>
    <xf numFmtId="0" fontId="5" fillId="0" borderId="60" xfId="2" applyFont="1" applyBorder="1" applyAlignment="1">
      <alignment horizontal="center"/>
    </xf>
    <xf numFmtId="0" fontId="29" fillId="0" borderId="52" xfId="0" applyFont="1" applyBorder="1" applyAlignment="1">
      <alignment vertical="center" wrapText="1"/>
    </xf>
    <xf numFmtId="0" fontId="29" fillId="0" borderId="60" xfId="0" applyFont="1" applyBorder="1" applyAlignment="1">
      <alignment vertical="center" wrapText="1"/>
    </xf>
    <xf numFmtId="0" fontId="2" fillId="5" borderId="118" xfId="1" applyFont="1" applyFill="1" applyBorder="1" applyAlignment="1">
      <alignment horizontal="center" vertical="center" wrapText="1"/>
    </xf>
    <xf numFmtId="0" fontId="20" fillId="0" borderId="0" xfId="1" applyFont="1" applyAlignment="1">
      <alignment horizontal="left" vertical="top"/>
    </xf>
    <xf numFmtId="0" fontId="5" fillId="0" borderId="0" xfId="2" applyFont="1" applyAlignment="1">
      <alignment horizontal="left"/>
    </xf>
    <xf numFmtId="0" fontId="5" fillId="0" borderId="18" xfId="2" applyFont="1" applyBorder="1" applyAlignment="1">
      <alignment horizontal="left"/>
    </xf>
    <xf numFmtId="0" fontId="22" fillId="0" borderId="0" xfId="1" applyFont="1" applyAlignment="1">
      <alignment horizontal="left" vertical="top" wrapText="1"/>
    </xf>
    <xf numFmtId="0" fontId="38" fillId="0" borderId="0" xfId="1" applyFont="1" applyAlignment="1">
      <alignment horizontal="left" vertical="top" wrapText="1"/>
    </xf>
    <xf numFmtId="0" fontId="5" fillId="0" borderId="0" xfId="1" applyFont="1" applyAlignment="1">
      <alignment horizontal="left" vertical="top" wrapText="1"/>
    </xf>
    <xf numFmtId="0" fontId="5" fillId="3" borderId="45" xfId="2" applyFont="1" applyFill="1" applyBorder="1" applyAlignment="1">
      <alignment horizontal="left" vertical="center"/>
    </xf>
    <xf numFmtId="0" fontId="5" fillId="3" borderId="3" xfId="2" applyFont="1" applyFill="1" applyBorder="1" applyAlignment="1">
      <alignment horizontal="left" vertical="center"/>
    </xf>
    <xf numFmtId="0" fontId="2" fillId="3" borderId="53" xfId="1" applyFont="1" applyFill="1" applyBorder="1" applyAlignment="1">
      <alignment horizontal="center" vertical="center"/>
    </xf>
    <xf numFmtId="0" fontId="2" fillId="3" borderId="22" xfId="1" applyFont="1" applyFill="1" applyBorder="1" applyAlignment="1">
      <alignment horizontal="center" vertical="center"/>
    </xf>
    <xf numFmtId="0" fontId="2" fillId="3" borderId="95" xfId="1" applyFont="1" applyFill="1" applyBorder="1" applyAlignment="1">
      <alignment horizontal="center" vertical="center"/>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 fillId="0" borderId="47" xfId="2" applyFont="1" applyBorder="1" applyAlignment="1">
      <alignment horizontal="center" vertical="center"/>
    </xf>
    <xf numFmtId="0" fontId="2" fillId="0" borderId="51" xfId="2" applyFont="1" applyBorder="1" applyAlignment="1">
      <alignment horizontal="center" vertical="center"/>
    </xf>
    <xf numFmtId="0" fontId="2" fillId="0" borderId="50" xfId="2" applyFont="1" applyBorder="1" applyAlignment="1">
      <alignment horizontal="center" vertical="center"/>
    </xf>
    <xf numFmtId="0" fontId="2" fillId="5" borderId="140" xfId="2" applyFont="1" applyFill="1" applyBorder="1" applyAlignment="1">
      <alignment horizontal="center" vertical="center"/>
    </xf>
    <xf numFmtId="0" fontId="2" fillId="5" borderId="118" xfId="2" applyFont="1" applyFill="1" applyBorder="1" applyAlignment="1">
      <alignment horizontal="center" vertical="center"/>
    </xf>
    <xf numFmtId="0" fontId="2" fillId="5" borderId="46" xfId="2" applyFont="1" applyFill="1" applyBorder="1" applyAlignment="1">
      <alignment horizontal="center" vertical="center"/>
    </xf>
    <xf numFmtId="0" fontId="2" fillId="3" borderId="45" xfId="2" applyFont="1" applyFill="1" applyBorder="1" applyAlignment="1">
      <alignment horizontal="left" vertical="center"/>
    </xf>
    <xf numFmtId="0" fontId="2" fillId="3" borderId="3" xfId="2" applyFont="1" applyFill="1" applyBorder="1" applyAlignment="1">
      <alignment horizontal="left" vertical="center"/>
    </xf>
    <xf numFmtId="0" fontId="5" fillId="0" borderId="142" xfId="2" applyFont="1" applyBorder="1" applyAlignment="1">
      <alignment horizontal="left" vertical="center"/>
    </xf>
    <xf numFmtId="0" fontId="5" fillId="0" borderId="51" xfId="2" applyFont="1" applyBorder="1" applyAlignment="1">
      <alignment horizontal="left" vertical="center"/>
    </xf>
    <xf numFmtId="0" fontId="5" fillId="0" borderId="143" xfId="2" applyFont="1" applyBorder="1" applyAlignment="1">
      <alignment horizontal="left" vertical="center"/>
    </xf>
    <xf numFmtId="0" fontId="20" fillId="5" borderId="0" xfId="1" applyFont="1" applyFill="1" applyAlignment="1">
      <alignment horizontal="left" vertical="top"/>
    </xf>
    <xf numFmtId="0" fontId="26" fillId="5" borderId="18"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6" fillId="5" borderId="49" xfId="1" applyFont="1" applyFill="1" applyBorder="1" applyAlignment="1">
      <alignment horizontal="left" vertical="center" wrapText="1"/>
    </xf>
    <xf numFmtId="0" fontId="26" fillId="5" borderId="29" xfId="1" applyFont="1" applyFill="1" applyBorder="1" applyAlignment="1">
      <alignment horizontal="left" vertical="center" wrapText="1"/>
    </xf>
    <xf numFmtId="0" fontId="5" fillId="0" borderId="47" xfId="2" applyFont="1" applyBorder="1" applyAlignment="1">
      <alignment vertical="center"/>
    </xf>
    <xf numFmtId="0" fontId="5" fillId="0" borderId="51" xfId="2" applyFont="1" applyBorder="1" applyAlignment="1">
      <alignment vertical="center"/>
    </xf>
    <xf numFmtId="0" fontId="5" fillId="0" borderId="50" xfId="2" applyFont="1" applyBorder="1" applyAlignment="1">
      <alignment vertical="center"/>
    </xf>
    <xf numFmtId="0" fontId="5" fillId="0" borderId="47" xfId="2" applyFont="1" applyBorder="1" applyAlignment="1">
      <alignment horizontal="left" vertical="center"/>
    </xf>
    <xf numFmtId="0" fontId="5" fillId="0" borderId="50" xfId="2" applyFont="1" applyBorder="1" applyAlignment="1">
      <alignment horizontal="left" vertical="center"/>
    </xf>
    <xf numFmtId="0" fontId="5" fillId="3" borderId="14" xfId="2" applyFont="1" applyFill="1" applyBorder="1" applyAlignment="1">
      <alignment horizontal="left" vertical="center"/>
    </xf>
    <xf numFmtId="0" fontId="29" fillId="0" borderId="40"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0" fillId="5" borderId="0" xfId="1" applyFont="1" applyFill="1" applyAlignment="1">
      <alignment horizontal="lef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29" fillId="3" borderId="2" xfId="0" applyFont="1" applyFill="1" applyBorder="1" applyAlignment="1">
      <alignment horizontal="center" vertical="center" wrapText="1"/>
    </xf>
    <xf numFmtId="0" fontId="2" fillId="3" borderId="6" xfId="1" applyFont="1" applyFill="1" applyBorder="1" applyAlignment="1">
      <alignment horizontal="center" vertical="center" wrapText="1"/>
    </xf>
    <xf numFmtId="10" fontId="5" fillId="5" borderId="3" xfId="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10" fontId="5" fillId="5"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7"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xf numFmtId="0" fontId="8" fillId="0" borderId="3" xfId="1" applyFont="1" applyBorder="1" applyAlignment="1">
      <alignment horizontal="left" vertical="center" wrapText="1"/>
    </xf>
    <xf numFmtId="0" fontId="20" fillId="0" borderId="0" xfId="1" applyFont="1" applyAlignment="1">
      <alignment horizontal="left" vertical="center"/>
    </xf>
    <xf numFmtId="0" fontId="47" fillId="0" borderId="11" xfId="2" applyFont="1" applyBorder="1"/>
    <xf numFmtId="49" fontId="7" fillId="0" borderId="14" xfId="2" applyNumberFormat="1" applyFont="1" applyBorder="1" applyAlignment="1">
      <alignment horizontal="center" vertical="center" wrapText="1"/>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Agua!A1"/><Relationship Id="rId13" Type="http://schemas.openxmlformats.org/officeDocument/2006/relationships/hyperlink" Target="#'Nuestr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iones GEI &amp; Energ&#237;a'!A1"/><Relationship Id="rId12" Type="http://schemas.openxmlformats.org/officeDocument/2006/relationships/hyperlink" Target="#Seguridad!A1"/><Relationship Id="rId17" Type="http://schemas.openxmlformats.org/officeDocument/2006/relationships/hyperlink" Target="#Capacitacione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ci&#243;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dio Ambiente'!A1"/><Relationship Id="rId11" Type="http://schemas.openxmlformats.org/officeDocument/2006/relationships/hyperlink" Target="#Cierre!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le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abilidad!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0" y="0"/>
          <a:ext cx="9839325" cy="1476663"/>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Esta base</a:t>
          </a:r>
          <a:r>
            <a:rPr lang="en-GB" sz="1200" baseline="0">
              <a:latin typeface="Galano Grotesque" panose="00000500000000000000" pitchFamily="50" charset="0"/>
              <a:ea typeface="Calibri" panose="020F0502020204030204" pitchFamily="34" charset="0"/>
              <a:cs typeface="Helvetica" panose="020B0604020202020204" pitchFamily="34" charset="0"/>
            </a:rPr>
            <a:t> de datos de sostenibilidad proporciona a nuestros grupos de interés todos los datos relevantes de sostenibilidad recopilados por la empresa. Todos los datos presentados en esta base de datos se actualizan anualmente, excepto los ESG KPI's que se actualizan trimestralmente. Los datos se organizan en torno a cada una de nuestras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enfoque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cualquier consulta relacionada con los datos de sostenibilidad de Hocschild, por favor póngase en contacto con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Enlaces rápidos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Medio Ambiente</a:t>
          </a:r>
        </a:p>
      </xdr:txBody>
    </xdr:sp>
    <xdr:clientData/>
  </xdr:twoCellAnchor>
  <xdr:twoCellAnchor>
    <xdr:from>
      <xdr:col>1</xdr:col>
      <xdr:colOff>840920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709600" y="5387609"/>
          <a:ext cx="27176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Emisiones GEI &amp;</a:t>
          </a:r>
          <a:r>
            <a:rPr lang="en-GB" sz="1400" b="0" baseline="0">
              <a:latin typeface="Galano Grotesque" panose="00000500000000000000" pitchFamily="50" charset="0"/>
              <a:cs typeface="Helvetica" panose="020B0604020202020204" pitchFamily="34" charset="0"/>
            </a:rPr>
            <a:t> Energía</a:t>
          </a:r>
          <a:endParaRPr lang="en-GB" sz="1400" b="0">
            <a:latin typeface="Galano Grotesque" panose="00000500000000000000" pitchFamily="50" charset="0"/>
            <a:cs typeface="Helvetica" panose="020B0604020202020204" pitchFamily="34" charset="0"/>
          </a:endParaRPr>
        </a:p>
      </xdr:txBody>
    </xdr:sp>
    <xdr:clientData/>
  </xdr:twoCellAnchor>
  <xdr:twoCellAnchor>
    <xdr:from>
      <xdr:col>1</xdr:col>
      <xdr:colOff>840920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709600" y="5722753"/>
          <a:ext cx="270999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Agua</a:t>
          </a:r>
        </a:p>
      </xdr:txBody>
    </xdr:sp>
    <xdr:clientData/>
  </xdr:twoCellAnchor>
  <xdr:twoCellAnchor>
    <xdr:from>
      <xdr:col>1</xdr:col>
      <xdr:colOff>840920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709600" y="6057897"/>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Residuos</a:t>
          </a:r>
        </a:p>
      </xdr:txBody>
    </xdr:sp>
    <xdr:clientData/>
  </xdr:twoCellAnchor>
  <xdr:twoCellAnchor>
    <xdr:from>
      <xdr:col>1</xdr:col>
      <xdr:colOff>840920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709600" y="6393041"/>
          <a:ext cx="27099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a:t>
          </a:r>
        </a:p>
      </xdr:txBody>
    </xdr:sp>
    <xdr:clientData/>
  </xdr:twoCellAnchor>
  <xdr:twoCellAnchor>
    <xdr:from>
      <xdr:col>1</xdr:col>
      <xdr:colOff>840920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709600" y="6720565"/>
          <a:ext cx="27252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Cierre</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Seguridad</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Nuestra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a:t>
          </a:r>
        </a:p>
      </xdr:txBody>
    </xdr:sp>
    <xdr:clientData/>
  </xdr:twoCellAnchor>
  <xdr:twoCellAnchor>
    <xdr:from>
      <xdr:col>1</xdr:col>
      <xdr:colOff>840920</xdr:colOff>
      <xdr:row>44</xdr:row>
      <xdr:rowOff>92526</xdr:rowOff>
    </xdr:from>
    <xdr:to>
      <xdr:col>3</xdr:col>
      <xdr:colOff>137159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709600" y="8024946"/>
          <a:ext cx="270237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Empleo</a:t>
          </a:r>
        </a:p>
      </xdr:txBody>
    </xdr:sp>
    <xdr:clientData/>
  </xdr:twoCellAnchor>
  <xdr:twoCellAnchor>
    <xdr:from>
      <xdr:col>1</xdr:col>
      <xdr:colOff>840920</xdr:colOff>
      <xdr:row>46</xdr:row>
      <xdr:rowOff>61910</xdr:rowOff>
    </xdr:from>
    <xdr:to>
      <xdr:col>3</xdr:col>
      <xdr:colOff>137159</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709600" y="8344850"/>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Retención</a:t>
          </a:r>
        </a:p>
      </xdr:txBody>
    </xdr:sp>
    <xdr:clientData/>
  </xdr:twoCellAnchor>
  <xdr:twoCellAnchor>
    <xdr:from>
      <xdr:col>1</xdr:col>
      <xdr:colOff>840920</xdr:colOff>
      <xdr:row>48</xdr:row>
      <xdr:rowOff>31294</xdr:rowOff>
    </xdr:from>
    <xdr:to>
      <xdr:col>3</xdr:col>
      <xdr:colOff>137159</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709600" y="8664754"/>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Capacitaciones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29</xdr:row>
      <xdr:rowOff>0</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744562</xdr:colOff>
      <xdr:row>18</xdr:row>
      <xdr:rowOff>122570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2</xdr:row>
      <xdr:rowOff>205740</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285750</xdr:colOff>
      <xdr:row>1</xdr:row>
      <xdr:rowOff>171450</xdr:rowOff>
    </xdr:from>
    <xdr:to>
      <xdr:col>8</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148373</xdr:rowOff>
    </xdr:from>
    <xdr:to>
      <xdr:col>7</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Seguridad</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salud y bienestar</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Nuestra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2</xdr:row>
      <xdr:rowOff>325177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327660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90660" y="384810"/>
          <a:ext cx="14249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2</xdr:row>
      <xdr:rowOff>331469</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167640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13</xdr:col>
      <xdr:colOff>188594</xdr:colOff>
      <xdr:row>18</xdr:row>
      <xdr:rowOff>94157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4880"/>
          <a:ext cx="11262359" cy="2471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1170243</xdr:colOff>
      <xdr:row>3</xdr:row>
      <xdr:rowOff>167641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2</xdr:row>
      <xdr:rowOff>378071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2</xdr:row>
      <xdr:rowOff>38100</xdr:rowOff>
    </xdr:from>
    <xdr:to>
      <xdr:col>7</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2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365398</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668656</xdr:colOff>
      <xdr:row>18</xdr:row>
      <xdr:rowOff>132645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1354124</xdr:colOff>
      <xdr:row>2</xdr:row>
      <xdr:rowOff>41305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1200150</xdr:colOff>
      <xdr:row>1</xdr:row>
      <xdr:rowOff>161925</xdr:rowOff>
    </xdr:from>
    <xdr:to>
      <xdr:col>7</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363524</xdr:colOff>
      <xdr:row>2</xdr:row>
      <xdr:rowOff>173206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1077675</xdr:colOff>
      <xdr:row>1</xdr:row>
      <xdr:rowOff>185059</xdr:rowOff>
    </xdr:from>
    <xdr:to>
      <xdr:col>9</xdr:col>
      <xdr:colOff>0</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7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1276773</xdr:colOff>
      <xdr:row>2</xdr:row>
      <xdr:rowOff>135272</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1206500</xdr:colOff>
      <xdr:row>2</xdr:row>
      <xdr:rowOff>21167</xdr:rowOff>
    </xdr:from>
    <xdr:to>
      <xdr:col>9</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97406</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350520</xdr:colOff>
      <xdr:row>1</xdr:row>
      <xdr:rowOff>104775</xdr:rowOff>
    </xdr:from>
    <xdr:to>
      <xdr:col>8</xdr:col>
      <xdr:colOff>1838325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716000" y="29527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1278255</xdr:colOff>
      <xdr:row>2</xdr:row>
      <xdr:rowOff>368386</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opLeftCell="A18" zoomScaleNormal="100" workbookViewId="0"/>
  </sheetViews>
  <sheetFormatPr baseColWidth="10" defaultColWidth="11.44140625" defaultRowHeight="14.4"/>
  <cols>
    <col min="2" max="2" width="33.33203125" customWidth="1"/>
  </cols>
  <sheetData>
    <row r="1" spans="1:11">
      <c r="A1" s="79"/>
      <c r="B1" s="79"/>
      <c r="C1" s="79"/>
      <c r="D1" s="79"/>
      <c r="E1" s="79"/>
      <c r="F1" s="79"/>
      <c r="G1" s="79"/>
      <c r="H1" s="79"/>
      <c r="I1" s="79"/>
      <c r="J1" s="79"/>
      <c r="K1" s="79"/>
    </row>
    <row r="2" spans="1:11">
      <c r="A2" s="79"/>
      <c r="B2" s="79"/>
      <c r="C2" s="79"/>
      <c r="D2" s="79"/>
      <c r="E2" s="79"/>
      <c r="F2" s="79"/>
      <c r="G2" s="79"/>
      <c r="H2" s="79"/>
      <c r="I2" s="79"/>
      <c r="J2" s="79"/>
      <c r="K2" s="79"/>
    </row>
    <row r="3" spans="1:11">
      <c r="A3" s="79"/>
      <c r="B3" s="79"/>
      <c r="C3" s="79"/>
      <c r="D3" s="79"/>
      <c r="E3" s="79"/>
      <c r="F3" s="79"/>
      <c r="G3" s="79"/>
      <c r="H3" s="79"/>
      <c r="I3" s="79"/>
      <c r="J3" s="79"/>
      <c r="K3" s="79"/>
    </row>
    <row r="4" spans="1:11">
      <c r="A4" s="79"/>
      <c r="B4" s="79"/>
      <c r="C4" s="79"/>
      <c r="D4" s="79"/>
      <c r="E4" s="79"/>
      <c r="F4" s="79"/>
      <c r="G4" s="79"/>
      <c r="H4" s="79"/>
      <c r="I4" s="79"/>
      <c r="J4" s="79"/>
      <c r="K4" s="79"/>
    </row>
    <row r="5" spans="1:11">
      <c r="A5" s="79"/>
      <c r="B5" s="79"/>
      <c r="C5" s="79"/>
      <c r="D5" s="79"/>
      <c r="E5" s="79"/>
      <c r="F5" s="79"/>
      <c r="G5" s="79"/>
      <c r="H5" s="79"/>
      <c r="I5" s="79"/>
      <c r="J5" s="79"/>
      <c r="K5" s="79"/>
    </row>
    <row r="6" spans="1:11">
      <c r="A6" s="79"/>
      <c r="B6" s="79"/>
      <c r="C6" s="79"/>
      <c r="D6" s="79"/>
      <c r="E6" s="79"/>
      <c r="F6" s="79"/>
      <c r="G6" s="79"/>
      <c r="H6" s="79"/>
      <c r="I6" s="79"/>
      <c r="J6" s="79"/>
      <c r="K6" s="79"/>
    </row>
    <row r="7" spans="1:11">
      <c r="A7" s="79"/>
      <c r="B7" s="79"/>
      <c r="C7" s="79"/>
      <c r="D7" s="79"/>
      <c r="E7" s="79"/>
      <c r="F7" s="79"/>
      <c r="G7" s="79"/>
      <c r="H7" s="79"/>
      <c r="I7" s="79"/>
      <c r="J7" s="79"/>
      <c r="K7" s="79"/>
    </row>
    <row r="8" spans="1:11">
      <c r="A8" s="79"/>
      <c r="B8" s="80" t="s">
        <v>0</v>
      </c>
      <c r="C8" s="79"/>
      <c r="D8" s="79"/>
      <c r="E8" s="79"/>
      <c r="F8" s="79"/>
      <c r="G8" s="79"/>
      <c r="H8" s="79"/>
      <c r="I8" s="79"/>
      <c r="J8" s="79"/>
      <c r="K8" s="79"/>
    </row>
    <row r="9" spans="1:11">
      <c r="A9" s="108"/>
      <c r="B9" s="113"/>
      <c r="C9" s="108"/>
      <c r="D9" s="108"/>
      <c r="E9" s="108"/>
      <c r="F9" s="108"/>
      <c r="G9" s="108"/>
      <c r="H9" s="108"/>
      <c r="I9" s="108"/>
      <c r="J9" s="108"/>
      <c r="K9" s="108"/>
    </row>
    <row r="10" spans="1:11">
      <c r="A10" s="81"/>
      <c r="B10" s="82"/>
      <c r="C10" s="81"/>
      <c r="D10" s="81"/>
      <c r="E10" s="81"/>
      <c r="F10" s="81"/>
      <c r="G10" s="81"/>
      <c r="H10" s="81"/>
      <c r="I10" s="81"/>
      <c r="J10" s="81"/>
      <c r="K10" s="81"/>
    </row>
    <row r="11" spans="1:11">
      <c r="A11" s="81"/>
      <c r="B11" s="82"/>
      <c r="C11" s="81"/>
      <c r="D11" s="81"/>
      <c r="E11" s="81"/>
      <c r="F11" s="81"/>
      <c r="G11" s="81"/>
      <c r="H11" s="81"/>
      <c r="I11" s="81"/>
      <c r="J11" s="81"/>
      <c r="K11" s="81"/>
    </row>
    <row r="12" spans="1:11">
      <c r="A12" s="81"/>
      <c r="B12" s="81"/>
      <c r="C12" s="81"/>
      <c r="D12" s="81"/>
      <c r="E12" s="81"/>
      <c r="F12" s="81"/>
      <c r="G12" s="81"/>
      <c r="H12" s="81"/>
      <c r="I12" s="81"/>
      <c r="J12" s="81"/>
      <c r="K12" s="81"/>
    </row>
    <row r="13" spans="1:11">
      <c r="A13" s="81"/>
      <c r="B13" s="81"/>
      <c r="C13" s="81"/>
      <c r="D13" s="81"/>
      <c r="E13" s="81"/>
      <c r="F13" s="81"/>
      <c r="G13" s="81"/>
      <c r="H13" s="81"/>
      <c r="I13" s="81"/>
      <c r="J13" s="81"/>
      <c r="K13" s="81"/>
    </row>
    <row r="14" spans="1:11">
      <c r="A14" s="81"/>
      <c r="B14" s="81"/>
      <c r="C14" s="81"/>
      <c r="D14" s="81"/>
      <c r="E14" s="81"/>
      <c r="F14" s="81"/>
      <c r="G14" s="81"/>
      <c r="H14" s="81"/>
      <c r="I14" s="81"/>
      <c r="J14" s="81"/>
      <c r="K14" s="81"/>
    </row>
    <row r="15" spans="1:11">
      <c r="A15" s="81"/>
      <c r="B15" s="81"/>
      <c r="C15" s="81"/>
      <c r="D15" s="81"/>
      <c r="E15" s="81"/>
      <c r="F15" s="81"/>
      <c r="G15" s="81"/>
      <c r="H15" s="81"/>
      <c r="I15" s="81"/>
      <c r="J15" s="81"/>
      <c r="K15" s="81"/>
    </row>
    <row r="16" spans="1:11">
      <c r="A16" s="81"/>
      <c r="B16" s="82"/>
      <c r="C16" s="81"/>
      <c r="D16" s="81"/>
      <c r="F16" s="81"/>
      <c r="G16" s="81"/>
      <c r="H16" s="81"/>
      <c r="I16" s="81"/>
      <c r="J16" s="81"/>
      <c r="K16" s="81"/>
    </row>
    <row r="17" spans="1:15">
      <c r="A17" s="81"/>
      <c r="B17" s="82"/>
      <c r="C17" s="81"/>
      <c r="D17" s="81"/>
      <c r="F17" s="81"/>
      <c r="G17" s="81"/>
      <c r="H17" s="81"/>
      <c r="I17" s="81"/>
      <c r="J17" s="81"/>
      <c r="K17" s="81"/>
    </row>
    <row r="18" spans="1:15">
      <c r="A18" s="81"/>
      <c r="B18" s="82"/>
      <c r="C18" s="81"/>
      <c r="D18" s="81"/>
      <c r="F18" s="81"/>
      <c r="G18" s="81"/>
      <c r="H18" s="81"/>
      <c r="I18" s="81"/>
      <c r="J18" s="81"/>
      <c r="K18" s="81"/>
    </row>
    <row r="19" spans="1:15">
      <c r="A19" s="81"/>
      <c r="B19" s="82"/>
      <c r="C19" s="81"/>
      <c r="D19" s="81"/>
      <c r="F19" s="81"/>
      <c r="G19" s="81"/>
      <c r="H19" s="81"/>
      <c r="I19" s="81"/>
      <c r="J19" s="81"/>
      <c r="K19" s="81"/>
    </row>
    <row r="20" spans="1:15">
      <c r="A20" s="81"/>
      <c r="B20" s="82"/>
      <c r="C20" s="81"/>
      <c r="D20" s="81"/>
      <c r="E20" s="81"/>
      <c r="F20" s="81"/>
      <c r="G20" s="81"/>
      <c r="H20" s="81"/>
      <c r="I20" s="81"/>
      <c r="J20" s="81"/>
      <c r="K20" s="81"/>
    </row>
    <row r="21" spans="1:15" ht="19.2">
      <c r="A21" s="81"/>
      <c r="B21" s="82"/>
      <c r="C21" s="81"/>
      <c r="D21" s="81"/>
      <c r="E21" s="81"/>
      <c r="F21" s="81"/>
      <c r="G21" s="81"/>
      <c r="H21" s="81"/>
      <c r="I21" s="81"/>
      <c r="J21" s="81"/>
      <c r="K21" s="81"/>
      <c r="O21" s="85"/>
    </row>
    <row r="22" spans="1:15">
      <c r="A22" s="81"/>
      <c r="B22" s="83"/>
      <c r="C22" s="81"/>
      <c r="D22" s="81"/>
      <c r="E22" s="81"/>
      <c r="F22" s="81"/>
      <c r="G22" s="81"/>
      <c r="H22" s="81"/>
      <c r="I22" s="81"/>
      <c r="J22" s="81"/>
      <c r="K22" s="81"/>
    </row>
    <row r="23" spans="1:15">
      <c r="A23" s="81"/>
      <c r="B23" s="83"/>
      <c r="C23" s="81"/>
      <c r="D23" s="81"/>
      <c r="E23" s="81"/>
      <c r="F23" s="81"/>
      <c r="G23" s="81"/>
      <c r="H23" s="81"/>
      <c r="I23" s="81"/>
      <c r="J23" s="81"/>
      <c r="K23" s="81"/>
    </row>
    <row r="24" spans="1:15">
      <c r="A24" s="81"/>
      <c r="B24" s="83"/>
      <c r="C24" s="81"/>
      <c r="D24" s="81"/>
      <c r="E24" s="81"/>
      <c r="F24" s="81"/>
      <c r="G24" s="81"/>
      <c r="H24" s="81"/>
      <c r="I24" s="81"/>
      <c r="J24" s="81"/>
      <c r="K24" s="81"/>
    </row>
    <row r="25" spans="1:15">
      <c r="A25" s="81"/>
      <c r="B25" s="82"/>
      <c r="C25" s="81"/>
      <c r="D25" s="81"/>
      <c r="E25" s="81"/>
      <c r="F25" s="81"/>
      <c r="G25" s="81"/>
      <c r="H25" s="81"/>
      <c r="I25" s="81"/>
      <c r="J25" s="81"/>
      <c r="K25" s="81"/>
    </row>
    <row r="26" spans="1:15">
      <c r="A26" s="81"/>
      <c r="B26" s="82"/>
      <c r="C26" s="81"/>
      <c r="D26" s="81"/>
      <c r="E26" s="81"/>
      <c r="F26" s="81"/>
      <c r="G26" s="81"/>
      <c r="H26" s="81"/>
      <c r="I26" s="81"/>
      <c r="J26" s="81"/>
      <c r="K26" s="81"/>
    </row>
    <row r="27" spans="1:15">
      <c r="A27" s="81"/>
      <c r="B27" s="82"/>
      <c r="C27" s="81"/>
      <c r="D27" s="81"/>
      <c r="E27" s="81"/>
      <c r="F27" s="81"/>
      <c r="G27" s="81"/>
      <c r="H27" s="81"/>
      <c r="I27" s="81"/>
      <c r="J27" s="81"/>
      <c r="K27" s="81"/>
    </row>
    <row r="28" spans="1:15">
      <c r="A28" s="81"/>
      <c r="B28" s="82"/>
      <c r="C28" s="81"/>
      <c r="D28" s="81"/>
      <c r="E28" s="81"/>
      <c r="F28" s="81"/>
      <c r="G28" s="81"/>
      <c r="H28" s="81"/>
      <c r="I28" s="81"/>
      <c r="J28" s="81"/>
      <c r="K28" s="81"/>
    </row>
    <row r="29" spans="1:15">
      <c r="A29" s="81"/>
      <c r="B29" s="82"/>
      <c r="C29" s="81"/>
      <c r="D29" s="81"/>
      <c r="E29" s="81"/>
      <c r="F29" s="81"/>
      <c r="G29" s="81"/>
      <c r="H29" s="81"/>
      <c r="I29" s="81"/>
      <c r="J29" s="81"/>
      <c r="K29" s="81"/>
    </row>
    <row r="30" spans="1:15">
      <c r="A30" s="81"/>
      <c r="B30" s="83"/>
      <c r="C30" s="81"/>
      <c r="D30" s="81"/>
      <c r="E30" s="81"/>
      <c r="F30" s="81"/>
      <c r="G30" s="81"/>
      <c r="H30" s="81"/>
      <c r="I30" s="81"/>
      <c r="J30" s="81"/>
      <c r="K30" s="81"/>
    </row>
    <row r="31" spans="1:15">
      <c r="A31" s="81"/>
      <c r="B31" s="83"/>
      <c r="C31" s="81"/>
      <c r="D31" s="81"/>
      <c r="E31" s="81"/>
      <c r="F31" s="81"/>
      <c r="G31" s="81"/>
      <c r="H31" s="81"/>
      <c r="I31" s="81"/>
      <c r="J31" s="81"/>
      <c r="K31" s="81"/>
    </row>
    <row r="32" spans="1:15">
      <c r="A32" s="81"/>
      <c r="B32" s="82"/>
      <c r="C32" s="81"/>
      <c r="D32" s="81"/>
      <c r="E32" s="81"/>
      <c r="F32" s="81"/>
      <c r="G32" s="81"/>
      <c r="H32" s="81"/>
      <c r="I32" s="81"/>
      <c r="J32" s="81"/>
      <c r="K32" s="81"/>
    </row>
    <row r="33" spans="1:11">
      <c r="A33" s="81"/>
      <c r="B33" s="82"/>
      <c r="C33" s="81"/>
      <c r="D33" s="81"/>
      <c r="E33" s="81"/>
      <c r="F33" s="81"/>
      <c r="G33" s="81"/>
      <c r="H33" s="81"/>
      <c r="I33" s="81"/>
      <c r="J33" s="81"/>
      <c r="K33" s="81"/>
    </row>
    <row r="34" spans="1:11">
      <c r="A34" s="81"/>
      <c r="B34" s="82"/>
      <c r="C34" s="81"/>
      <c r="D34" s="81"/>
      <c r="E34" s="81"/>
      <c r="F34" s="81"/>
      <c r="G34" s="81"/>
      <c r="H34" s="81"/>
      <c r="I34" s="81"/>
      <c r="J34" s="81"/>
      <c r="K34" s="81"/>
    </row>
    <row r="35" spans="1:11">
      <c r="A35" s="81"/>
      <c r="B35" s="83"/>
      <c r="C35" s="81"/>
      <c r="D35" s="81"/>
      <c r="E35" s="81"/>
      <c r="F35" s="81"/>
      <c r="G35" s="81"/>
      <c r="H35" s="81"/>
      <c r="I35" s="81"/>
      <c r="J35" s="81"/>
      <c r="K35" s="81"/>
    </row>
    <row r="36" spans="1:11">
      <c r="A36" s="81"/>
      <c r="B36" s="82"/>
      <c r="C36" s="81"/>
      <c r="D36" s="81"/>
      <c r="E36" s="81"/>
      <c r="F36" s="81"/>
      <c r="G36" s="81"/>
      <c r="H36" s="81"/>
      <c r="I36" s="81"/>
      <c r="J36" s="81"/>
      <c r="K36" s="81"/>
    </row>
    <row r="37" spans="1:11">
      <c r="A37" s="81"/>
      <c r="B37" s="81"/>
      <c r="C37" s="81"/>
      <c r="D37" s="81"/>
      <c r="E37" s="81"/>
      <c r="F37" s="81"/>
      <c r="G37" s="81"/>
      <c r="H37" s="81"/>
      <c r="I37" s="81"/>
      <c r="J37" s="81"/>
      <c r="K37" s="81"/>
    </row>
    <row r="38" spans="1:11">
      <c r="A38" s="81"/>
      <c r="B38" s="81"/>
      <c r="C38" s="81"/>
      <c r="D38" s="81"/>
      <c r="E38" s="81"/>
      <c r="F38" s="81"/>
      <c r="G38" s="81"/>
      <c r="H38" s="81"/>
      <c r="I38" s="81"/>
      <c r="J38" s="81"/>
      <c r="K38" s="81"/>
    </row>
    <row r="39" spans="1:11">
      <c r="A39" s="81"/>
      <c r="B39" s="81"/>
      <c r="C39" s="81"/>
      <c r="D39" s="81"/>
      <c r="E39" s="81"/>
      <c r="F39" s="81"/>
      <c r="G39" s="81"/>
      <c r="H39" s="81"/>
      <c r="I39" s="81"/>
      <c r="J39" s="81"/>
      <c r="K39" s="81"/>
    </row>
    <row r="40" spans="1:11">
      <c r="A40" s="81"/>
      <c r="B40" s="81"/>
      <c r="C40" s="81"/>
      <c r="D40" s="81"/>
      <c r="E40" s="81"/>
      <c r="F40" s="81"/>
      <c r="G40" s="81"/>
      <c r="H40" s="81"/>
      <c r="I40" s="81"/>
      <c r="J40" s="81"/>
      <c r="K40" s="81"/>
    </row>
    <row r="41" spans="1:11">
      <c r="A41" s="81"/>
      <c r="B41" s="81"/>
      <c r="C41" s="81"/>
      <c r="D41" s="81"/>
      <c r="E41" s="81"/>
      <c r="F41" s="81"/>
      <c r="G41" s="81"/>
      <c r="H41" s="81"/>
      <c r="I41" s="81"/>
      <c r="J41" s="81"/>
      <c r="K41" s="81"/>
    </row>
    <row r="42" spans="1:11">
      <c r="A42" s="81"/>
      <c r="B42" s="81"/>
      <c r="C42" s="81"/>
      <c r="D42" s="81"/>
      <c r="E42" s="81"/>
      <c r="F42" s="81"/>
      <c r="G42" s="81"/>
      <c r="H42" s="81"/>
      <c r="I42" s="81"/>
      <c r="J42" s="81"/>
      <c r="K42" s="81"/>
    </row>
    <row r="43" spans="1:11">
      <c r="A43" s="81"/>
      <c r="B43" s="84"/>
      <c r="C43" s="81"/>
      <c r="D43" s="81"/>
      <c r="E43" s="81"/>
      <c r="F43" s="81"/>
      <c r="G43" s="81"/>
      <c r="H43" s="81"/>
      <c r="I43" s="81"/>
      <c r="J43" s="81"/>
      <c r="K43" s="81"/>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c r="A48" s="81"/>
      <c r="B48" s="81"/>
      <c r="C48" s="81"/>
      <c r="D48" s="81"/>
      <c r="E48" s="81"/>
      <c r="F48" s="81"/>
      <c r="G48" s="81"/>
      <c r="H48" s="81"/>
      <c r="I48" s="81"/>
      <c r="J48" s="81"/>
      <c r="K48" s="81"/>
    </row>
    <row r="49" spans="1:11">
      <c r="A49" s="81"/>
      <c r="B49" s="81"/>
      <c r="C49" s="81"/>
      <c r="D49" s="81"/>
      <c r="E49" s="81"/>
      <c r="F49" s="81"/>
      <c r="G49" s="81"/>
      <c r="H49" s="81"/>
      <c r="I49" s="81"/>
      <c r="J49" s="81"/>
      <c r="K49" s="81"/>
    </row>
    <row r="50" spans="1:11">
      <c r="A50" s="81"/>
      <c r="B50" s="81"/>
      <c r="C50" s="81"/>
      <c r="D50" s="81"/>
      <c r="E50" s="81"/>
      <c r="F50" s="81"/>
      <c r="G50" s="81"/>
      <c r="H50" s="81"/>
      <c r="I50" s="81"/>
      <c r="J50" s="81"/>
      <c r="K50" s="81"/>
    </row>
    <row r="51" spans="1:11">
      <c r="A51" s="81"/>
      <c r="B51" s="81"/>
      <c r="C51" s="81"/>
      <c r="D51" s="81"/>
      <c r="E51" s="81"/>
      <c r="F51" s="81"/>
      <c r="G51" s="81"/>
      <c r="H51" s="81"/>
      <c r="I51" s="81"/>
      <c r="J51" s="81"/>
      <c r="K51" s="81"/>
    </row>
    <row r="52" spans="1:11">
      <c r="A52" s="81"/>
      <c r="B52" s="81"/>
      <c r="C52" s="81"/>
      <c r="D52" s="81"/>
      <c r="E52" s="81"/>
      <c r="F52" s="81"/>
      <c r="G52" s="81"/>
      <c r="H52" s="81"/>
      <c r="I52" s="81"/>
      <c r="J52" s="81"/>
      <c r="K52" s="81"/>
    </row>
    <row r="53" spans="1:11">
      <c r="A53" s="81"/>
      <c r="B53" s="81"/>
      <c r="C53" s="81"/>
      <c r="D53" s="81"/>
      <c r="E53" s="81"/>
      <c r="F53" s="81"/>
      <c r="G53" s="81"/>
      <c r="H53" s="81"/>
      <c r="I53" s="81"/>
      <c r="J53" s="81"/>
      <c r="K53" s="81"/>
    </row>
    <row r="54" spans="1:11">
      <c r="A54" s="81"/>
      <c r="B54" s="81"/>
      <c r="C54" s="81"/>
      <c r="D54" s="81"/>
      <c r="E54" s="81"/>
      <c r="F54" s="81"/>
      <c r="G54" s="81"/>
      <c r="H54" s="81"/>
      <c r="I54" s="81"/>
      <c r="J54" s="81"/>
      <c r="K54" s="81"/>
    </row>
    <row r="55" spans="1:11">
      <c r="A55" s="81"/>
      <c r="B55" s="81"/>
      <c r="C55" s="81"/>
      <c r="D55" s="81"/>
      <c r="E55" s="81"/>
      <c r="F55" s="81"/>
      <c r="G55" s="81"/>
      <c r="H55" s="81"/>
      <c r="I55" s="81"/>
      <c r="J55" s="81"/>
      <c r="K55" s="81"/>
    </row>
    <row r="56" spans="1:11">
      <c r="A56" s="81"/>
      <c r="B56" s="81"/>
      <c r="C56" s="81"/>
      <c r="D56" s="81"/>
      <c r="E56" s="81"/>
      <c r="F56" s="81"/>
      <c r="G56" s="81"/>
      <c r="H56" s="81"/>
      <c r="I56" s="81"/>
      <c r="J56" s="81"/>
      <c r="K56" s="81"/>
    </row>
    <row r="57" spans="1:11">
      <c r="A57" s="81"/>
      <c r="B57" s="81"/>
      <c r="C57" s="81"/>
      <c r="D57" s="81"/>
      <c r="E57" s="81"/>
      <c r="F57" s="81"/>
      <c r="G57" s="81"/>
      <c r="H57" s="81"/>
      <c r="I57" s="81"/>
      <c r="J57" s="81"/>
      <c r="K57" s="81"/>
    </row>
    <row r="58" spans="1:11">
      <c r="A58" s="81"/>
      <c r="B58" s="81"/>
      <c r="C58" s="81"/>
      <c r="D58" s="81"/>
      <c r="E58" s="81"/>
      <c r="F58" s="81"/>
      <c r="G58" s="81"/>
      <c r="H58" s="81"/>
      <c r="I58" s="81"/>
      <c r="J58" s="81"/>
      <c r="K58" s="81"/>
    </row>
    <row r="59" spans="1:11">
      <c r="A59" s="81"/>
      <c r="B59" s="81"/>
      <c r="C59" s="81"/>
      <c r="D59" s="81"/>
      <c r="E59" s="81"/>
      <c r="F59" s="81"/>
      <c r="G59" s="81"/>
      <c r="H59" s="81"/>
      <c r="I59" s="81"/>
      <c r="J59" s="81"/>
      <c r="K59" s="81"/>
    </row>
    <row r="60" spans="1:11">
      <c r="A60" s="81"/>
      <c r="B60" s="81"/>
      <c r="C60" s="81"/>
      <c r="D60" s="81"/>
      <c r="E60" s="81"/>
      <c r="F60" s="81"/>
      <c r="G60" s="81"/>
      <c r="H60" s="81"/>
      <c r="I60" s="81"/>
      <c r="J60" s="81"/>
      <c r="K60" s="81"/>
    </row>
    <row r="61" spans="1:11">
      <c r="A61" s="81"/>
      <c r="B61" s="81"/>
      <c r="C61" s="81"/>
      <c r="D61" s="81"/>
      <c r="E61" s="81"/>
      <c r="F61" s="81"/>
      <c r="G61" s="81"/>
      <c r="H61" s="81"/>
      <c r="I61" s="81"/>
      <c r="J61" s="81"/>
      <c r="K61" s="81"/>
    </row>
    <row r="62" spans="1:11">
      <c r="A62" s="81"/>
      <c r="B62" s="81"/>
      <c r="C62" s="81"/>
      <c r="D62" s="81"/>
      <c r="E62" s="81"/>
      <c r="F62" s="81"/>
      <c r="G62" s="81"/>
      <c r="H62" s="81"/>
      <c r="I62" s="81"/>
      <c r="J62" s="81"/>
      <c r="K62" s="81"/>
    </row>
    <row r="63" spans="1:11">
      <c r="A63" s="81"/>
      <c r="B63" s="81"/>
      <c r="C63" s="81"/>
      <c r="D63" s="81"/>
      <c r="E63" s="81"/>
      <c r="F63" s="81"/>
      <c r="G63" s="81"/>
      <c r="H63" s="81"/>
      <c r="I63" s="81"/>
      <c r="J63" s="81"/>
      <c r="K63" s="81"/>
    </row>
    <row r="64" spans="1:11">
      <c r="A64" s="81"/>
      <c r="B64" s="81"/>
      <c r="C64" s="81"/>
      <c r="D64" s="81"/>
      <c r="E64" s="81"/>
      <c r="F64" s="81"/>
      <c r="G64" s="81"/>
      <c r="H64" s="81"/>
      <c r="I64" s="81"/>
      <c r="J64" s="81"/>
      <c r="K64" s="81"/>
    </row>
    <row r="65" spans="1:11">
      <c r="A65" s="81"/>
      <c r="B65" s="81"/>
      <c r="C65" s="81"/>
      <c r="D65" s="81"/>
      <c r="E65" s="81"/>
      <c r="F65" s="81"/>
      <c r="G65" s="81"/>
      <c r="H65" s="81"/>
      <c r="I65" s="81"/>
      <c r="J65" s="81"/>
      <c r="K65" s="81"/>
    </row>
    <row r="66" spans="1:11">
      <c r="A66" s="81"/>
      <c r="B66" s="81"/>
      <c r="C66" s="81"/>
      <c r="D66" s="81"/>
      <c r="E66" s="81"/>
      <c r="F66" s="81"/>
      <c r="G66" s="81"/>
      <c r="H66" s="81"/>
      <c r="I66" s="81"/>
      <c r="J66" s="81"/>
      <c r="K66" s="81"/>
    </row>
    <row r="67" spans="1:11">
      <c r="A67" s="81"/>
      <c r="B67" s="81"/>
      <c r="C67" s="81"/>
      <c r="D67" s="81"/>
      <c r="E67" s="81"/>
      <c r="F67" s="81"/>
      <c r="G67" s="81"/>
      <c r="H67" s="81"/>
      <c r="I67" s="81"/>
      <c r="J67" s="81"/>
      <c r="K67" s="81"/>
    </row>
    <row r="68" spans="1:11">
      <c r="A68" s="81"/>
      <c r="B68" s="81"/>
      <c r="C68" s="81"/>
      <c r="D68" s="81"/>
      <c r="E68" s="81"/>
      <c r="F68" s="81"/>
      <c r="G68" s="81"/>
      <c r="H68" s="81"/>
      <c r="I68" s="81"/>
      <c r="J68" s="81"/>
      <c r="K68" s="81"/>
    </row>
    <row r="69" spans="1:11">
      <c r="A69" s="81"/>
      <c r="B69" s="81"/>
      <c r="C69" s="81"/>
      <c r="D69" s="81"/>
      <c r="E69" s="81"/>
      <c r="F69" s="81"/>
      <c r="G69" s="81"/>
      <c r="H69" s="81"/>
      <c r="I69" s="81"/>
      <c r="J69" s="81"/>
      <c r="K69" s="81"/>
    </row>
    <row r="70" spans="1:11">
      <c r="A70" s="81"/>
      <c r="B70" s="81"/>
      <c r="C70" s="81"/>
      <c r="D70" s="81"/>
      <c r="E70" s="81"/>
      <c r="F70" s="81"/>
      <c r="G70" s="81"/>
      <c r="H70" s="81"/>
      <c r="I70" s="81"/>
      <c r="J70" s="81"/>
      <c r="K70" s="81"/>
    </row>
    <row r="71" spans="1:11">
      <c r="A71" s="81"/>
      <c r="B71" s="81"/>
      <c r="C71" s="81"/>
      <c r="D71" s="81"/>
      <c r="E71" s="81"/>
      <c r="F71" s="81"/>
      <c r="G71" s="81"/>
      <c r="H71" s="81"/>
      <c r="I71" s="81"/>
      <c r="J71" s="81"/>
      <c r="K71" s="81"/>
    </row>
    <row r="72" spans="1:11">
      <c r="A72" s="81"/>
      <c r="B72" s="81"/>
      <c r="C72" s="81"/>
      <c r="D72" s="81"/>
      <c r="E72" s="81"/>
      <c r="F72" s="81"/>
      <c r="G72" s="81"/>
      <c r="H72" s="81"/>
      <c r="I72" s="81"/>
      <c r="J72" s="81"/>
      <c r="K72" s="81"/>
    </row>
    <row r="73" spans="1:11">
      <c r="A73" s="81"/>
      <c r="B73" s="81"/>
      <c r="C73" s="81"/>
      <c r="D73" s="81"/>
      <c r="E73" s="81"/>
      <c r="F73" s="81"/>
      <c r="G73" s="81"/>
      <c r="H73" s="81"/>
      <c r="I73" s="81"/>
      <c r="J73" s="81"/>
      <c r="K73" s="81"/>
    </row>
    <row r="74" spans="1:11">
      <c r="A74" s="81"/>
      <c r="B74" s="81"/>
      <c r="C74" s="81"/>
      <c r="D74" s="81"/>
      <c r="E74" s="81"/>
      <c r="F74" s="81"/>
      <c r="G74" s="81"/>
      <c r="H74" s="81"/>
      <c r="I74" s="81"/>
      <c r="J74" s="81"/>
      <c r="K74" s="81"/>
    </row>
    <row r="75" spans="1:11">
      <c r="A75" s="81"/>
      <c r="B75" s="81"/>
      <c r="C75" s="81"/>
      <c r="D75" s="81"/>
      <c r="E75" s="81"/>
      <c r="F75" s="81"/>
      <c r="G75" s="81"/>
      <c r="H75" s="81"/>
      <c r="I75" s="81"/>
      <c r="J75" s="81"/>
      <c r="K75" s="81"/>
    </row>
    <row r="76" spans="1:11">
      <c r="A76" s="81"/>
      <c r="B76" s="81"/>
      <c r="C76" s="81"/>
      <c r="D76" s="81"/>
      <c r="E76" s="81"/>
      <c r="F76" s="81"/>
      <c r="G76" s="81"/>
      <c r="H76" s="81"/>
      <c r="I76" s="81"/>
      <c r="J76" s="81"/>
      <c r="K76" s="81"/>
    </row>
    <row r="77" spans="1:11">
      <c r="A77" s="81"/>
      <c r="B77" s="81"/>
      <c r="C77" s="81"/>
      <c r="D77" s="81"/>
      <c r="E77" s="81"/>
      <c r="F77" s="81"/>
      <c r="G77" s="81"/>
      <c r="H77" s="81"/>
      <c r="I77" s="81"/>
      <c r="J77" s="81"/>
      <c r="K77" s="81"/>
    </row>
    <row r="78" spans="1:11">
      <c r="A78" s="81"/>
      <c r="B78" s="81"/>
      <c r="C78" s="81"/>
      <c r="D78" s="81"/>
      <c r="E78" s="81"/>
      <c r="F78" s="81"/>
      <c r="G78" s="81"/>
      <c r="H78" s="81"/>
      <c r="I78" s="81"/>
      <c r="J78" s="81"/>
      <c r="K78" s="81"/>
    </row>
    <row r="79" spans="1:11">
      <c r="A79" s="81"/>
      <c r="B79" s="81"/>
      <c r="C79" s="81"/>
      <c r="D79" s="81"/>
      <c r="E79" s="81"/>
      <c r="F79" s="81"/>
      <c r="G79" s="81"/>
      <c r="H79" s="81"/>
      <c r="I79" s="81"/>
      <c r="J79" s="81"/>
      <c r="K79" s="81"/>
    </row>
    <row r="80" spans="1:11">
      <c r="A80" s="81"/>
      <c r="B80" s="81"/>
      <c r="C80" s="81"/>
      <c r="D80" s="81"/>
      <c r="E80" s="81"/>
      <c r="F80" s="81"/>
      <c r="G80" s="81"/>
      <c r="H80" s="81"/>
      <c r="I80" s="81"/>
      <c r="J80" s="81"/>
      <c r="K80" s="81"/>
    </row>
    <row r="81" spans="1:11">
      <c r="A81" s="81"/>
      <c r="B81" s="81"/>
      <c r="C81" s="81"/>
      <c r="D81" s="81"/>
      <c r="E81" s="81"/>
      <c r="F81" s="81"/>
      <c r="G81" s="81"/>
      <c r="H81" s="81"/>
      <c r="I81" s="81"/>
      <c r="J81" s="81"/>
      <c r="K81" s="81"/>
    </row>
    <row r="82" spans="1:11">
      <c r="A82" s="81"/>
      <c r="B82" s="81"/>
      <c r="C82" s="81"/>
      <c r="D82" s="81"/>
      <c r="E82" s="81"/>
      <c r="F82" s="81"/>
      <c r="G82" s="81"/>
      <c r="H82" s="81"/>
      <c r="I82" s="81"/>
      <c r="J82" s="81"/>
      <c r="K82" s="81"/>
    </row>
    <row r="83" spans="1:11">
      <c r="A83" s="81"/>
      <c r="B83" s="81"/>
      <c r="C83" s="81"/>
      <c r="D83" s="81"/>
      <c r="E83" s="81"/>
      <c r="F83" s="81"/>
      <c r="G83" s="81"/>
      <c r="H83" s="81"/>
      <c r="I83" s="81"/>
      <c r="J83" s="81"/>
      <c r="K83" s="81"/>
    </row>
    <row r="84" spans="1:11">
      <c r="A84" s="81"/>
      <c r="B84" s="81"/>
      <c r="C84" s="81"/>
      <c r="D84" s="81"/>
      <c r="E84" s="81"/>
      <c r="F84" s="81"/>
      <c r="G84" s="81"/>
      <c r="H84" s="81"/>
      <c r="I84" s="81"/>
      <c r="J84" s="81"/>
      <c r="K84" s="81"/>
    </row>
    <row r="85" spans="1:11">
      <c r="A85" s="81"/>
      <c r="B85" s="81"/>
      <c r="C85" s="81"/>
      <c r="D85" s="81"/>
      <c r="E85" s="81"/>
      <c r="F85" s="81"/>
      <c r="G85" s="81"/>
      <c r="H85" s="81"/>
      <c r="I85" s="81"/>
      <c r="J85" s="81"/>
      <c r="K85" s="81"/>
    </row>
    <row r="86" spans="1:11">
      <c r="A86" s="81"/>
      <c r="B86" s="81"/>
      <c r="C86" s="81"/>
      <c r="D86" s="81"/>
      <c r="E86" s="81"/>
      <c r="F86" s="81"/>
      <c r="G86" s="81"/>
      <c r="H86" s="81"/>
      <c r="I86" s="81"/>
      <c r="J86" s="81"/>
      <c r="K86" s="81"/>
    </row>
    <row r="87" spans="1:11">
      <c r="A87" s="81"/>
      <c r="B87" s="81"/>
      <c r="C87" s="81"/>
      <c r="D87" s="81"/>
      <c r="E87" s="81"/>
      <c r="F87" s="81"/>
      <c r="G87" s="81"/>
      <c r="H87" s="81"/>
      <c r="I87" s="81"/>
      <c r="J87" s="81"/>
      <c r="K87" s="81"/>
    </row>
    <row r="88" spans="1:11">
      <c r="A88" s="81"/>
      <c r="B88" s="81"/>
      <c r="C88" s="81"/>
      <c r="D88" s="81"/>
      <c r="E88" s="81"/>
      <c r="F88" s="81"/>
      <c r="G88" s="81"/>
      <c r="H88" s="81"/>
      <c r="I88" s="81"/>
      <c r="J88" s="81"/>
      <c r="K88" s="81"/>
    </row>
    <row r="89" spans="1:11">
      <c r="A89" s="81"/>
      <c r="B89" s="81"/>
      <c r="C89" s="81"/>
      <c r="D89" s="81"/>
      <c r="E89" s="81"/>
      <c r="F89" s="81"/>
      <c r="G89" s="81"/>
      <c r="H89" s="81"/>
      <c r="I89" s="81"/>
      <c r="J89" s="81"/>
      <c r="K89" s="81"/>
    </row>
    <row r="90" spans="1:11">
      <c r="A90" s="81"/>
      <c r="B90" s="81"/>
      <c r="C90" s="81"/>
      <c r="D90" s="81"/>
      <c r="E90" s="81"/>
      <c r="F90" s="81"/>
      <c r="G90" s="81"/>
      <c r="H90" s="81"/>
      <c r="I90" s="81"/>
      <c r="J90" s="81"/>
      <c r="K90" s="81"/>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c r="K98" s="81"/>
    </row>
    <row r="99" spans="1:11">
      <c r="A99" s="81"/>
      <c r="B99" s="81"/>
      <c r="C99" s="81"/>
      <c r="D99" s="81"/>
      <c r="E99" s="81"/>
      <c r="F99" s="81"/>
      <c r="G99" s="81"/>
      <c r="H99" s="81"/>
      <c r="I99" s="81"/>
      <c r="J99" s="81"/>
      <c r="K99" s="81"/>
    </row>
    <row r="100" spans="1:11">
      <c r="A100" s="81"/>
      <c r="B100" s="81"/>
      <c r="C100" s="81"/>
      <c r="D100" s="81"/>
      <c r="E100" s="81"/>
      <c r="F100" s="81"/>
      <c r="G100" s="81"/>
      <c r="H100" s="81"/>
      <c r="I100" s="81"/>
      <c r="J100" s="81"/>
      <c r="K100" s="81"/>
    </row>
    <row r="101" spans="1:11">
      <c r="A101" s="81"/>
      <c r="B101" s="81"/>
      <c r="C101" s="81"/>
      <c r="D101" s="81"/>
      <c r="E101" s="81"/>
      <c r="F101" s="81"/>
      <c r="G101" s="81"/>
      <c r="H101" s="81"/>
      <c r="I101" s="81"/>
      <c r="J101" s="81"/>
      <c r="K101" s="81"/>
    </row>
    <row r="102" spans="1:11">
      <c r="A102" s="81"/>
      <c r="B102" s="81"/>
      <c r="C102" s="81"/>
      <c r="D102" s="81"/>
      <c r="E102" s="81"/>
      <c r="F102" s="81"/>
      <c r="G102" s="81"/>
      <c r="H102" s="81"/>
      <c r="I102" s="81"/>
      <c r="J102" s="81"/>
      <c r="K102" s="81"/>
    </row>
    <row r="103" spans="1:11">
      <c r="A103" s="81"/>
      <c r="B103" s="81"/>
      <c r="C103" s="81"/>
      <c r="D103" s="81"/>
      <c r="E103" s="81"/>
      <c r="F103" s="81"/>
      <c r="G103" s="81"/>
      <c r="H103" s="81"/>
      <c r="I103" s="81"/>
      <c r="J103" s="81"/>
      <c r="K103" s="81"/>
    </row>
    <row r="104" spans="1:11">
      <c r="A104" s="81"/>
      <c r="B104" s="81"/>
      <c r="C104" s="81"/>
      <c r="D104" s="81"/>
      <c r="E104" s="81"/>
      <c r="F104" s="81"/>
      <c r="G104" s="81"/>
      <c r="H104" s="81"/>
      <c r="I104" s="81"/>
      <c r="J104" s="81"/>
      <c r="K104" s="81"/>
    </row>
    <row r="105" spans="1:11">
      <c r="A105" s="81"/>
      <c r="B105" s="81"/>
      <c r="C105" s="81"/>
      <c r="D105" s="81"/>
      <c r="E105" s="81"/>
      <c r="F105" s="81"/>
      <c r="G105" s="81"/>
      <c r="H105" s="81"/>
      <c r="I105" s="81"/>
      <c r="J105" s="81"/>
      <c r="K105" s="81"/>
    </row>
    <row r="106" spans="1:11">
      <c r="A106" s="81"/>
      <c r="B106" s="81"/>
      <c r="C106" s="81"/>
      <c r="D106" s="81"/>
      <c r="E106" s="81"/>
      <c r="F106" s="81"/>
      <c r="G106" s="81"/>
      <c r="H106" s="81"/>
      <c r="I106" s="81"/>
      <c r="J106" s="81"/>
      <c r="K106" s="81"/>
    </row>
    <row r="107" spans="1:11">
      <c r="A107" s="81"/>
      <c r="B107" s="81"/>
      <c r="C107" s="81"/>
      <c r="D107" s="81"/>
      <c r="E107" s="81"/>
      <c r="F107" s="81"/>
      <c r="G107" s="81"/>
      <c r="H107" s="81"/>
      <c r="I107" s="81"/>
      <c r="J107" s="81"/>
      <c r="K107" s="81"/>
    </row>
    <row r="108" spans="1:11">
      <c r="A108" s="81"/>
      <c r="B108" s="81"/>
      <c r="C108" s="81"/>
      <c r="D108" s="81"/>
      <c r="E108" s="81"/>
      <c r="F108" s="81"/>
      <c r="G108" s="81"/>
      <c r="H108" s="81"/>
      <c r="I108" s="81"/>
      <c r="J108" s="81"/>
      <c r="K108" s="81"/>
    </row>
    <row r="109" spans="1:11">
      <c r="A109" s="81"/>
      <c r="B109" s="81"/>
      <c r="C109" s="81"/>
      <c r="D109" s="81"/>
      <c r="E109" s="81"/>
      <c r="F109" s="81"/>
      <c r="G109" s="81"/>
      <c r="H109" s="81"/>
      <c r="I109" s="81"/>
      <c r="J109" s="81"/>
      <c r="K109" s="81"/>
    </row>
    <row r="110" spans="1:11">
      <c r="A110" s="81"/>
      <c r="B110" s="81"/>
      <c r="C110" s="81"/>
      <c r="D110" s="81"/>
      <c r="E110" s="81"/>
      <c r="F110" s="81"/>
      <c r="G110" s="81"/>
      <c r="H110" s="81"/>
      <c r="I110" s="81"/>
      <c r="J110" s="81"/>
      <c r="K110" s="81"/>
    </row>
    <row r="111" spans="1:11">
      <c r="A111" s="81"/>
      <c r="B111" s="81"/>
      <c r="C111" s="81"/>
      <c r="D111" s="81"/>
      <c r="E111" s="81"/>
      <c r="F111" s="81"/>
      <c r="G111" s="81"/>
      <c r="H111" s="81"/>
      <c r="I111" s="81"/>
      <c r="J111" s="81"/>
      <c r="K111" s="81"/>
    </row>
    <row r="112" spans="1:11">
      <c r="A112" s="81"/>
      <c r="B112" s="81"/>
      <c r="C112" s="81"/>
      <c r="D112" s="81"/>
      <c r="E112" s="81"/>
      <c r="F112" s="81"/>
      <c r="G112" s="81"/>
      <c r="H112" s="81"/>
      <c r="I112" s="81"/>
      <c r="J112" s="81"/>
      <c r="K112" s="8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O72"/>
  <sheetViews>
    <sheetView showGridLines="0" topLeftCell="A39" zoomScaleNormal="100" workbookViewId="0">
      <selection activeCell="E43" sqref="E43"/>
    </sheetView>
  </sheetViews>
  <sheetFormatPr baseColWidth="10" defaultColWidth="8.5546875" defaultRowHeight="11.25" customHeight="1"/>
  <cols>
    <col min="1" max="1" width="65.5546875" style="1" customWidth="1"/>
    <col min="2" max="6" width="12.6640625" style="55" customWidth="1"/>
    <col min="7" max="7" width="12.6640625" style="1" customWidth="1"/>
    <col min="8" max="8" width="23.6640625" style="1" customWidth="1"/>
    <col min="9" max="9" width="24.44140625" style="1" customWidth="1"/>
    <col min="10" max="11" width="11.44140625" style="1" customWidth="1"/>
    <col min="12" max="12" width="13.44140625" style="1" customWidth="1"/>
    <col min="13" max="13" width="10.5546875" style="1" customWidth="1"/>
    <col min="14" max="14" width="11.5546875" style="1" customWidth="1"/>
    <col min="15" max="16384" width="8.5546875" style="1"/>
  </cols>
  <sheetData>
    <row r="1" spans="1:10" ht="15" customHeight="1">
      <c r="A1" s="337"/>
      <c r="B1" s="338"/>
      <c r="C1" s="339"/>
      <c r="D1" s="339"/>
      <c r="E1" s="340"/>
      <c r="F1" s="339"/>
      <c r="G1" s="341"/>
      <c r="H1" s="180"/>
    </row>
    <row r="2" spans="1:10" ht="27" customHeight="1">
      <c r="A2" s="132"/>
      <c r="B2" s="129"/>
      <c r="C2" s="129"/>
      <c r="D2" s="129"/>
      <c r="E2" s="129"/>
      <c r="F2" s="129"/>
      <c r="G2" s="132"/>
      <c r="H2" s="18"/>
    </row>
    <row r="3" spans="1:10" ht="18.600000000000001" customHeight="1">
      <c r="A3" s="132"/>
      <c r="B3" s="129"/>
      <c r="C3" s="129"/>
      <c r="D3" s="129"/>
      <c r="E3" s="129"/>
      <c r="F3" s="129"/>
      <c r="G3" s="132"/>
      <c r="H3" s="20"/>
    </row>
    <row r="4" spans="1:10" ht="15" customHeight="1">
      <c r="A4" s="342"/>
      <c r="B4" s="129"/>
      <c r="C4" s="129"/>
      <c r="D4" s="129"/>
      <c r="E4" s="129"/>
      <c r="F4" s="129"/>
      <c r="G4" s="132"/>
      <c r="H4" s="343"/>
    </row>
    <row r="5" spans="1:10" ht="15" customHeight="1">
      <c r="A5" s="92"/>
      <c r="B5" s="93"/>
      <c r="C5" s="93"/>
      <c r="D5" s="93"/>
      <c r="E5" s="93"/>
      <c r="F5" s="93"/>
      <c r="G5" s="92"/>
      <c r="H5" s="92"/>
    </row>
    <row r="6" spans="1:10" s="57" customFormat="1" ht="15" customHeight="1">
      <c r="A6" s="111"/>
      <c r="B6" s="112"/>
      <c r="C6" s="112"/>
      <c r="D6" s="111"/>
      <c r="E6" s="111"/>
      <c r="F6" s="111"/>
      <c r="G6" s="111"/>
      <c r="H6" s="111"/>
      <c r="I6" s="111"/>
      <c r="J6" s="111"/>
    </row>
    <row r="7" spans="1:10" s="57" customFormat="1" ht="15" customHeight="1">
      <c r="B7" s="112"/>
      <c r="C7" s="112"/>
      <c r="D7" s="111"/>
      <c r="E7" s="111"/>
      <c r="F7" s="111"/>
      <c r="G7" s="111"/>
      <c r="H7" s="111"/>
      <c r="I7" s="111"/>
      <c r="J7" s="111"/>
    </row>
    <row r="8" spans="1:10" s="57" customFormat="1" ht="15" customHeight="1">
      <c r="A8" s="111"/>
      <c r="B8" s="112"/>
      <c r="C8" s="112"/>
      <c r="D8" s="111"/>
      <c r="E8" s="111"/>
      <c r="F8" s="111"/>
      <c r="G8" s="111"/>
      <c r="H8" s="111"/>
      <c r="I8" s="111"/>
      <c r="J8" s="111"/>
    </row>
    <row r="9" spans="1:10" s="57" customFormat="1" ht="15" customHeight="1">
      <c r="A9" s="111"/>
      <c r="B9" s="112"/>
      <c r="C9" s="112"/>
      <c r="D9" s="111"/>
      <c r="E9" s="111"/>
      <c r="F9" s="111"/>
      <c r="G9" s="111"/>
      <c r="H9" s="111"/>
      <c r="I9" s="111"/>
      <c r="J9" s="111"/>
    </row>
    <row r="10" spans="1:10" s="57" customFormat="1" ht="15" customHeight="1">
      <c r="A10" s="111"/>
      <c r="B10" s="112"/>
      <c r="C10" s="112"/>
      <c r="D10" s="111"/>
      <c r="E10" s="111"/>
      <c r="F10" s="111"/>
      <c r="G10" s="111"/>
      <c r="H10" s="111"/>
      <c r="I10" s="111"/>
      <c r="J10" s="111"/>
    </row>
    <row r="11" spans="1:10" s="57" customFormat="1" ht="15" customHeight="1">
      <c r="A11" s="111"/>
      <c r="B11" s="112"/>
      <c r="C11" s="112"/>
      <c r="D11" s="111"/>
      <c r="E11" s="111"/>
      <c r="F11" s="111"/>
      <c r="G11" s="111"/>
      <c r="H11" s="111"/>
      <c r="I11" s="111"/>
      <c r="J11" s="111"/>
    </row>
    <row r="12" spans="1:10" s="57" customFormat="1" ht="15" customHeight="1">
      <c r="A12" s="111"/>
      <c r="B12" s="112"/>
      <c r="C12" s="112"/>
      <c r="D12" s="111"/>
      <c r="E12" s="111"/>
      <c r="F12" s="111"/>
      <c r="G12" s="111"/>
      <c r="H12" s="111"/>
      <c r="I12" s="111"/>
      <c r="J12" s="111"/>
    </row>
    <row r="13" spans="1:10" s="57" customFormat="1" ht="15" customHeight="1">
      <c r="A13" s="111"/>
      <c r="B13" s="112"/>
      <c r="C13" s="112"/>
      <c r="D13" s="111"/>
      <c r="E13" s="111"/>
      <c r="F13" s="111"/>
      <c r="G13" s="111"/>
      <c r="H13" s="111"/>
      <c r="I13" s="111"/>
      <c r="J13" s="111"/>
    </row>
    <row r="14" spans="1:10" s="57" customFormat="1" ht="15" customHeight="1">
      <c r="A14" s="111"/>
      <c r="B14" s="112"/>
      <c r="C14" s="112"/>
      <c r="D14" s="111"/>
      <c r="E14" s="111"/>
      <c r="F14" s="111"/>
      <c r="G14" s="111"/>
      <c r="H14" s="111"/>
      <c r="I14" s="111"/>
      <c r="J14" s="111"/>
    </row>
    <row r="15" spans="1:10" s="57" customFormat="1" ht="15" customHeight="1">
      <c r="A15" s="111"/>
      <c r="B15" s="112"/>
      <c r="C15" s="112"/>
      <c r="D15" s="111"/>
      <c r="E15" s="111"/>
      <c r="F15" s="111"/>
      <c r="G15" s="111"/>
      <c r="H15" s="111"/>
      <c r="I15" s="111"/>
      <c r="J15" s="111"/>
    </row>
    <row r="16" spans="1:10" s="57" customFormat="1" ht="15" customHeight="1">
      <c r="A16" s="111"/>
      <c r="B16" s="112"/>
      <c r="C16" s="112"/>
      <c r="D16" s="111"/>
      <c r="E16" s="111"/>
      <c r="F16" s="111"/>
      <c r="G16" s="111"/>
      <c r="H16" s="111"/>
      <c r="I16" s="111"/>
      <c r="J16" s="111"/>
    </row>
    <row r="17" spans="1:13" s="57" customFormat="1" ht="15" customHeight="1">
      <c r="A17" s="111"/>
      <c r="B17" s="112"/>
      <c r="C17" s="112"/>
      <c r="D17" s="111"/>
      <c r="E17" s="111"/>
      <c r="F17" s="111"/>
      <c r="G17" s="111"/>
      <c r="H17" s="111"/>
      <c r="I17" s="111"/>
      <c r="J17" s="111"/>
    </row>
    <row r="18" spans="1:13" s="57" customFormat="1" ht="15" customHeight="1">
      <c r="A18" s="111"/>
      <c r="B18" s="112"/>
      <c r="C18" s="112"/>
      <c r="D18" s="111"/>
      <c r="E18" s="111"/>
      <c r="F18" s="111"/>
      <c r="G18" s="111"/>
      <c r="H18" s="111"/>
      <c r="I18" s="111"/>
      <c r="J18" s="111"/>
    </row>
    <row r="19" spans="1:13" s="57" customFormat="1" ht="15" customHeight="1">
      <c r="A19" s="111"/>
      <c r="B19" s="112"/>
      <c r="C19" s="112"/>
      <c r="D19" s="111"/>
      <c r="E19" s="111"/>
      <c r="F19" s="111"/>
      <c r="G19" s="111"/>
      <c r="H19" s="111"/>
      <c r="I19" s="111"/>
      <c r="J19" s="111"/>
    </row>
    <row r="20" spans="1:13" s="57" customFormat="1" ht="15" customHeight="1">
      <c r="A20" s="111"/>
      <c r="B20" s="112"/>
      <c r="C20" s="112"/>
      <c r="D20" s="111"/>
      <c r="E20" s="111"/>
      <c r="F20" s="111"/>
      <c r="G20" s="111"/>
      <c r="H20" s="111"/>
      <c r="I20" s="111"/>
      <c r="J20" s="111"/>
    </row>
    <row r="21" spans="1:13" s="57" customFormat="1" ht="15" customHeight="1">
      <c r="A21" s="813" t="s">
        <v>212</v>
      </c>
      <c r="B21" s="813"/>
      <c r="C21" s="813"/>
      <c r="D21" s="813"/>
      <c r="E21" s="813"/>
      <c r="F21" s="813"/>
      <c r="G21" s="813"/>
      <c r="H21" s="813"/>
      <c r="I21" s="344"/>
    </row>
    <row r="22" spans="1:13" s="57" customFormat="1" ht="15" customHeight="1">
      <c r="A22" s="813"/>
      <c r="B22" s="813"/>
      <c r="C22" s="813"/>
      <c r="D22" s="813"/>
      <c r="E22" s="813"/>
      <c r="F22" s="813"/>
      <c r="G22" s="813"/>
      <c r="H22" s="813"/>
      <c r="I22" s="344"/>
    </row>
    <row r="23" spans="1:13" s="57" customFormat="1" ht="15" customHeight="1">
      <c r="A23" s="813"/>
      <c r="B23" s="813"/>
      <c r="C23" s="813"/>
      <c r="D23" s="813"/>
      <c r="E23" s="813"/>
      <c r="F23" s="813"/>
      <c r="G23" s="813"/>
      <c r="H23" s="813"/>
      <c r="I23" s="344"/>
    </row>
    <row r="24" spans="1:13" s="57" customFormat="1" ht="15" customHeight="1">
      <c r="A24" s="813"/>
      <c r="B24" s="813"/>
      <c r="C24" s="813"/>
      <c r="D24" s="813"/>
      <c r="E24" s="813"/>
      <c r="F24" s="813"/>
      <c r="G24" s="813"/>
      <c r="H24" s="813"/>
      <c r="I24" s="344"/>
    </row>
    <row r="25" spans="1:13" s="57" customFormat="1" ht="15" customHeight="1">
      <c r="A25" s="813"/>
      <c r="B25" s="813"/>
      <c r="C25" s="813"/>
      <c r="D25" s="813"/>
      <c r="E25" s="813"/>
      <c r="F25" s="813"/>
      <c r="G25" s="813"/>
      <c r="H25" s="813"/>
      <c r="I25" s="344"/>
    </row>
    <row r="26" spans="1:13" s="57" customFormat="1" ht="15" customHeight="1">
      <c r="A26" s="813"/>
      <c r="B26" s="813"/>
      <c r="C26" s="813"/>
      <c r="D26" s="813"/>
      <c r="E26" s="813"/>
      <c r="F26" s="813"/>
      <c r="G26" s="813"/>
      <c r="H26" s="813"/>
      <c r="I26" s="344"/>
    </row>
    <row r="27" spans="1:13" s="57" customFormat="1" ht="15" customHeight="1">
      <c r="A27" s="813"/>
      <c r="B27" s="813"/>
      <c r="C27" s="813"/>
      <c r="D27" s="813"/>
      <c r="E27" s="813"/>
      <c r="F27" s="813"/>
      <c r="G27" s="813"/>
      <c r="H27" s="813"/>
      <c r="I27" s="344"/>
    </row>
    <row r="28" spans="1:13" s="57" customFormat="1" ht="15" customHeight="1">
      <c r="A28" s="813"/>
      <c r="B28" s="813"/>
      <c r="C28" s="813"/>
      <c r="D28" s="813"/>
      <c r="E28" s="813"/>
      <c r="F28" s="813"/>
      <c r="G28" s="813"/>
      <c r="H28" s="813"/>
      <c r="I28" s="344"/>
    </row>
    <row r="29" spans="1:13" s="57" customFormat="1" ht="75" customHeight="1">
      <c r="A29" s="813"/>
      <c r="B29" s="813"/>
      <c r="C29" s="813"/>
      <c r="D29" s="813"/>
      <c r="E29" s="813"/>
      <c r="F29" s="813"/>
      <c r="G29" s="813"/>
      <c r="H29" s="813"/>
      <c r="I29" s="344"/>
    </row>
    <row r="30" spans="1:13" ht="15" customHeight="1">
      <c r="A30" s="345"/>
      <c r="B30" s="129"/>
      <c r="C30" s="129"/>
      <c r="D30" s="129"/>
      <c r="E30" s="129"/>
      <c r="F30" s="129"/>
      <c r="G30" s="132"/>
      <c r="H30" s="75"/>
    </row>
    <row r="31" spans="1:13" ht="15" customHeight="1">
      <c r="A31" s="759" t="s">
        <v>213</v>
      </c>
      <c r="B31" s="759"/>
      <c r="C31" s="759"/>
      <c r="D31" s="759"/>
      <c r="E31" s="759"/>
      <c r="F31" s="129"/>
      <c r="G31" s="132"/>
      <c r="H31" s="20"/>
    </row>
    <row r="32" spans="1:13" ht="15" customHeight="1">
      <c r="A32" s="760"/>
      <c r="B32" s="760"/>
      <c r="C32" s="760"/>
      <c r="D32" s="760"/>
      <c r="E32" s="760"/>
      <c r="F32" s="16"/>
      <c r="G32" s="28"/>
      <c r="H32" s="116"/>
      <c r="I32" s="3"/>
      <c r="J32" s="3"/>
      <c r="K32" s="4"/>
      <c r="L32" s="4"/>
      <c r="M32" s="4"/>
    </row>
    <row r="33" spans="1:14" ht="15" customHeight="1">
      <c r="A33" s="346"/>
      <c r="B33" s="239">
        <v>2025</v>
      </c>
      <c r="C33" s="320">
        <v>2024</v>
      </c>
      <c r="D33" s="347">
        <v>2023</v>
      </c>
      <c r="E33" s="140">
        <v>2022</v>
      </c>
      <c r="F33" s="178">
        <v>2021</v>
      </c>
      <c r="G33" s="252">
        <v>2020</v>
      </c>
      <c r="H33" s="20"/>
      <c r="I33" s="6"/>
      <c r="J33" s="7"/>
      <c r="K33" s="8"/>
      <c r="L33" s="8"/>
      <c r="M33" s="8"/>
      <c r="N33" s="9"/>
    </row>
    <row r="34" spans="1:14" s="23" customFormat="1" ht="15" customHeight="1">
      <c r="A34" s="164" t="s">
        <v>214</v>
      </c>
      <c r="B34" s="248">
        <v>21663030</v>
      </c>
      <c r="C34" s="321">
        <v>20787425</v>
      </c>
      <c r="D34" s="227">
        <v>21231621</v>
      </c>
      <c r="E34" s="228">
        <v>21210789</v>
      </c>
      <c r="F34" s="227">
        <v>19034004</v>
      </c>
      <c r="G34" s="348" t="s">
        <v>11</v>
      </c>
      <c r="H34" s="20"/>
      <c r="I34" s="24"/>
      <c r="J34" s="26"/>
      <c r="K34" s="26"/>
      <c r="L34" s="26"/>
      <c r="M34" s="26"/>
      <c r="N34" s="26"/>
    </row>
    <row r="35" spans="1:14" s="23" customFormat="1" ht="15" customHeight="1">
      <c r="A35" s="168" t="s">
        <v>215</v>
      </c>
      <c r="B35" s="248">
        <v>21</v>
      </c>
      <c r="C35" s="321">
        <v>26</v>
      </c>
      <c r="D35" s="232">
        <v>21</v>
      </c>
      <c r="E35" s="233">
        <v>29</v>
      </c>
      <c r="F35" s="232">
        <v>22</v>
      </c>
      <c r="G35" s="288" t="s">
        <v>11</v>
      </c>
      <c r="H35" s="20"/>
      <c r="I35" s="24"/>
      <c r="J35" s="26"/>
      <c r="K35" s="26"/>
      <c r="L35" s="26"/>
      <c r="M35" s="26"/>
      <c r="N35" s="26"/>
    </row>
    <row r="36" spans="1:14" s="23" customFormat="1" ht="15" customHeight="1">
      <c r="A36" s="168" t="s">
        <v>216</v>
      </c>
      <c r="B36" s="248">
        <v>4</v>
      </c>
      <c r="C36" s="321">
        <v>2</v>
      </c>
      <c r="D36" s="232">
        <v>6</v>
      </c>
      <c r="E36" s="233">
        <v>6</v>
      </c>
      <c r="F36" s="232">
        <v>9</v>
      </c>
      <c r="G36" s="288" t="s">
        <v>11</v>
      </c>
      <c r="H36" s="20"/>
      <c r="I36" s="24"/>
      <c r="J36" s="25"/>
      <c r="K36" s="25"/>
      <c r="L36" s="25"/>
      <c r="M36" s="25"/>
      <c r="N36" s="25"/>
    </row>
    <row r="37" spans="1:14" ht="15" customHeight="1">
      <c r="A37" s="168" t="s">
        <v>23</v>
      </c>
      <c r="B37" s="248">
        <v>0</v>
      </c>
      <c r="C37" s="321">
        <v>0</v>
      </c>
      <c r="D37" s="232">
        <v>0</v>
      </c>
      <c r="E37" s="233">
        <v>0</v>
      </c>
      <c r="F37" s="232">
        <v>2</v>
      </c>
      <c r="G37" s="288">
        <v>1</v>
      </c>
      <c r="H37" s="75"/>
      <c r="I37" s="11"/>
      <c r="J37" s="12"/>
      <c r="K37" s="12"/>
      <c r="L37" s="12"/>
      <c r="M37" s="12"/>
      <c r="N37" s="12"/>
    </row>
    <row r="38" spans="1:14" ht="15" customHeight="1">
      <c r="A38" s="164" t="s">
        <v>217</v>
      </c>
      <c r="B38" s="173">
        <v>0.97</v>
      </c>
      <c r="C38" s="640">
        <v>1.25</v>
      </c>
      <c r="D38" s="174">
        <v>0.99</v>
      </c>
      <c r="E38" s="175">
        <v>1.37</v>
      </c>
      <c r="F38" s="174">
        <v>1.26</v>
      </c>
      <c r="G38" s="349">
        <v>1.38</v>
      </c>
      <c r="H38" s="18"/>
      <c r="I38" s="11"/>
      <c r="J38" s="14"/>
      <c r="K38" s="14"/>
      <c r="L38" s="14"/>
      <c r="M38" s="14"/>
      <c r="N38" s="14"/>
    </row>
    <row r="39" spans="1:14" ht="15" customHeight="1">
      <c r="A39" s="164" t="s">
        <v>218</v>
      </c>
      <c r="B39" s="248">
        <v>207</v>
      </c>
      <c r="C39" s="321">
        <v>365</v>
      </c>
      <c r="D39" s="227">
        <v>37</v>
      </c>
      <c r="E39" s="228">
        <v>93</v>
      </c>
      <c r="F39" s="227">
        <v>676</v>
      </c>
      <c r="G39" s="348">
        <v>474</v>
      </c>
      <c r="H39" s="20"/>
    </row>
    <row r="40" spans="1:14" ht="15" customHeight="1">
      <c r="A40" s="164" t="s">
        <v>219</v>
      </c>
      <c r="B40" s="173">
        <v>0.18</v>
      </c>
      <c r="C40" s="640">
        <v>0.1</v>
      </c>
      <c r="D40" s="174">
        <v>0.28000000000000003</v>
      </c>
      <c r="E40" s="175">
        <v>0.28000000000000003</v>
      </c>
      <c r="F40" s="174">
        <v>0.47</v>
      </c>
      <c r="G40" s="349">
        <v>0.28000000000000003</v>
      </c>
      <c r="H40" s="20"/>
    </row>
    <row r="42" spans="1:14" ht="9" customHeight="1">
      <c r="A42" s="526" t="s">
        <v>220</v>
      </c>
      <c r="B42" s="526"/>
      <c r="C42" s="212"/>
    </row>
    <row r="43" spans="1:14" ht="10.95" customHeight="1">
      <c r="A43" s="526" t="s">
        <v>221</v>
      </c>
      <c r="B43" s="1"/>
      <c r="C43" s="1"/>
      <c r="D43" s="597"/>
      <c r="E43" s="598"/>
      <c r="F43" s="597"/>
      <c r="G43" s="599"/>
      <c r="H43" s="20"/>
    </row>
    <row r="44" spans="1:14" ht="15" customHeight="1">
      <c r="A44" s="212"/>
      <c r="B44" s="1"/>
      <c r="C44" s="1"/>
      <c r="D44" s="599"/>
      <c r="E44" s="599"/>
      <c r="F44" s="598"/>
      <c r="G44" s="599"/>
      <c r="H44" s="34"/>
    </row>
    <row r="45" spans="1:14" ht="15" customHeight="1">
      <c r="A45" s="759" t="s">
        <v>222</v>
      </c>
      <c r="B45" s="759"/>
      <c r="C45" s="759"/>
      <c r="D45" s="759"/>
      <c r="E45" s="759"/>
      <c r="F45" s="759"/>
      <c r="G45" s="132"/>
      <c r="H45" s="34"/>
    </row>
    <row r="46" spans="1:14" ht="15" customHeight="1">
      <c r="A46" s="759"/>
      <c r="B46" s="759"/>
      <c r="C46" s="759"/>
      <c r="D46" s="759"/>
      <c r="E46" s="759"/>
      <c r="F46" s="759"/>
      <c r="G46" s="625"/>
      <c r="H46" s="350"/>
      <c r="I46" s="57"/>
      <c r="J46" s="57"/>
      <c r="K46" s="57"/>
      <c r="L46" s="57"/>
    </row>
    <row r="47" spans="1:14" ht="15" customHeight="1">
      <c r="A47" s="630"/>
      <c r="B47" s="631" t="s">
        <v>34</v>
      </c>
      <c r="C47" s="632" t="s">
        <v>223</v>
      </c>
      <c r="D47" s="633" t="s">
        <v>37</v>
      </c>
      <c r="E47" s="634" t="s">
        <v>36</v>
      </c>
      <c r="G47" s="351"/>
      <c r="H47" s="350"/>
      <c r="I47" s="57"/>
      <c r="J47" s="57"/>
      <c r="K47" s="57"/>
      <c r="L47" s="57"/>
    </row>
    <row r="48" spans="1:14" ht="15" customHeight="1">
      <c r="A48" s="626" t="s">
        <v>214</v>
      </c>
      <c r="B48" s="456">
        <v>21663030</v>
      </c>
      <c r="C48" s="627">
        <v>13837982</v>
      </c>
      <c r="D48" s="628">
        <v>3267467</v>
      </c>
      <c r="E48" s="629">
        <v>4557581</v>
      </c>
      <c r="F48" s="641"/>
      <c r="G48" s="352"/>
      <c r="H48" s="353"/>
      <c r="I48" s="57"/>
      <c r="J48" s="57"/>
      <c r="K48" s="57"/>
      <c r="L48" s="57"/>
    </row>
    <row r="49" spans="1:15" ht="15" customHeight="1">
      <c r="A49" s="168" t="s">
        <v>215</v>
      </c>
      <c r="B49" s="456">
        <v>21</v>
      </c>
      <c r="C49" s="232">
        <v>13</v>
      </c>
      <c r="D49" s="233">
        <v>6</v>
      </c>
      <c r="E49" s="288">
        <v>2</v>
      </c>
      <c r="G49" s="354"/>
      <c r="H49" s="353"/>
      <c r="I49" s="57"/>
      <c r="J49" s="57"/>
      <c r="K49" s="57"/>
      <c r="L49" s="57"/>
    </row>
    <row r="50" spans="1:15" ht="15" customHeight="1">
      <c r="A50" s="168" t="s">
        <v>216</v>
      </c>
      <c r="B50" s="456">
        <v>4</v>
      </c>
      <c r="C50" s="232">
        <v>3</v>
      </c>
      <c r="D50" s="233">
        <v>0</v>
      </c>
      <c r="E50" s="288">
        <v>1</v>
      </c>
      <c r="G50" s="355"/>
      <c r="H50" s="356"/>
    </row>
    <row r="51" spans="1:15" ht="15" customHeight="1">
      <c r="A51" s="168" t="s">
        <v>23</v>
      </c>
      <c r="B51" s="456">
        <v>0</v>
      </c>
      <c r="C51" s="232">
        <v>0</v>
      </c>
      <c r="D51" s="233">
        <v>0</v>
      </c>
      <c r="E51" s="288">
        <v>0</v>
      </c>
      <c r="G51" s="357"/>
      <c r="H51" s="358"/>
    </row>
    <row r="52" spans="1:15" ht="15" customHeight="1">
      <c r="A52" s="164" t="s">
        <v>217</v>
      </c>
      <c r="B52" s="642">
        <v>0.97</v>
      </c>
      <c r="C52" s="174">
        <v>0.94</v>
      </c>
      <c r="D52" s="175">
        <v>1.84</v>
      </c>
      <c r="E52" s="349">
        <v>0.44</v>
      </c>
      <c r="G52" s="359"/>
      <c r="H52" s="132"/>
    </row>
    <row r="53" spans="1:15" ht="15" customHeight="1">
      <c r="A53" s="164" t="s">
        <v>218</v>
      </c>
      <c r="B53" s="456">
        <v>207</v>
      </c>
      <c r="C53" s="227">
        <v>84</v>
      </c>
      <c r="D53" s="228">
        <v>817</v>
      </c>
      <c r="E53" s="348">
        <v>142</v>
      </c>
      <c r="G53" s="360"/>
      <c r="H53" s="132"/>
    </row>
    <row r="54" spans="1:15" ht="15" customHeight="1">
      <c r="A54" s="164" t="s">
        <v>219</v>
      </c>
      <c r="B54" s="642">
        <v>0.18</v>
      </c>
      <c r="C54" s="174">
        <v>0.22</v>
      </c>
      <c r="D54" s="175">
        <v>0</v>
      </c>
      <c r="E54" s="349">
        <v>0.22</v>
      </c>
      <c r="G54" s="361"/>
      <c r="H54" s="132"/>
    </row>
    <row r="55" spans="1:15" ht="15" customHeight="1">
      <c r="A55" s="362"/>
      <c r="B55" s="11"/>
      <c r="C55" s="11"/>
      <c r="D55" s="29"/>
      <c r="E55" s="21"/>
      <c r="F55" s="21"/>
      <c r="G55" s="116"/>
      <c r="H55" s="132"/>
    </row>
    <row r="56" spans="1:15" ht="10.8">
      <c r="A56" s="526" t="s">
        <v>224</v>
      </c>
      <c r="B56" s="527"/>
      <c r="C56" s="527"/>
      <c r="D56" s="528"/>
      <c r="E56" s="117"/>
      <c r="F56" s="118"/>
      <c r="G56" s="116"/>
      <c r="H56" s="132"/>
    </row>
    <row r="57" spans="1:15" ht="10.8">
      <c r="A57" s="363" t="s">
        <v>225</v>
      </c>
      <c r="B57" s="118"/>
      <c r="C57" s="118"/>
      <c r="D57" s="117"/>
      <c r="E57" s="118"/>
      <c r="F57" s="117"/>
      <c r="H57" s="132"/>
    </row>
    <row r="58" spans="1:15" ht="15" customHeight="1">
      <c r="A58" s="116"/>
      <c r="B58" s="118"/>
      <c r="C58" s="121"/>
      <c r="D58" s="74"/>
      <c r="E58" s="121"/>
      <c r="G58" s="116"/>
      <c r="H58" s="364"/>
    </row>
    <row r="59" spans="1:15" ht="15" customHeight="1">
      <c r="A59" s="759" t="s">
        <v>226</v>
      </c>
      <c r="B59" s="118"/>
      <c r="C59" s="118"/>
      <c r="D59" s="117"/>
      <c r="E59" s="118"/>
      <c r="F59" s="119"/>
      <c r="G59" s="180"/>
      <c r="H59" s="220"/>
    </row>
    <row r="60" spans="1:15" ht="15" customHeight="1">
      <c r="A60" s="760"/>
      <c r="B60" s="365"/>
      <c r="C60" s="365"/>
      <c r="D60" s="366"/>
      <c r="E60" s="367"/>
      <c r="F60" s="245"/>
      <c r="G60" s="28"/>
      <c r="H60" s="116"/>
    </row>
    <row r="61" spans="1:15" ht="15" customHeight="1">
      <c r="A61" s="368"/>
      <c r="B61" s="369">
        <v>2025</v>
      </c>
      <c r="C61" s="369">
        <v>2024</v>
      </c>
      <c r="D61" s="347">
        <v>2023</v>
      </c>
      <c r="E61" s="370">
        <v>2022</v>
      </c>
      <c r="F61" s="371">
        <v>2021</v>
      </c>
      <c r="G61" s="372">
        <v>2020</v>
      </c>
      <c r="H61" s="373"/>
      <c r="I61" s="374"/>
      <c r="J61" s="374"/>
      <c r="K61" s="374"/>
      <c r="L61" s="374"/>
      <c r="M61" s="374"/>
      <c r="N61" s="374"/>
      <c r="O61" s="374"/>
    </row>
    <row r="62" spans="1:15" ht="15" customHeight="1">
      <c r="A62" s="164" t="s">
        <v>227</v>
      </c>
      <c r="B62" s="529">
        <v>1849</v>
      </c>
      <c r="C62" s="635">
        <v>1930</v>
      </c>
      <c r="D62" s="375">
        <v>2277</v>
      </c>
      <c r="E62" s="376">
        <v>2495</v>
      </c>
      <c r="F62" s="377">
        <v>2769</v>
      </c>
      <c r="G62" s="378">
        <v>2478</v>
      </c>
      <c r="H62" s="379"/>
      <c r="I62" s="380"/>
      <c r="J62" s="380"/>
      <c r="K62" s="380"/>
      <c r="L62" s="380"/>
      <c r="M62" s="380"/>
      <c r="N62" s="380"/>
      <c r="O62" s="380"/>
    </row>
    <row r="63" spans="1:15" ht="22.5" customHeight="1">
      <c r="A63" s="381" t="s">
        <v>228</v>
      </c>
      <c r="B63" s="530">
        <v>7</v>
      </c>
      <c r="C63" s="636">
        <v>6</v>
      </c>
      <c r="D63" s="382">
        <v>6</v>
      </c>
      <c r="E63" s="383">
        <v>8</v>
      </c>
      <c r="F63" s="384">
        <v>6</v>
      </c>
      <c r="G63" s="385">
        <v>8</v>
      </c>
      <c r="H63" s="386"/>
      <c r="I63" s="387"/>
      <c r="J63" s="387"/>
      <c r="K63" s="387"/>
      <c r="L63" s="387"/>
      <c r="M63" s="387"/>
      <c r="N63" s="387"/>
      <c r="O63" s="387"/>
    </row>
    <row r="64" spans="1:15" ht="15" customHeight="1">
      <c r="A64" s="388" t="s">
        <v>229</v>
      </c>
      <c r="B64" s="531">
        <v>252</v>
      </c>
      <c r="C64" s="637">
        <v>75</v>
      </c>
      <c r="D64" s="389">
        <v>226</v>
      </c>
      <c r="E64" s="390">
        <v>213</v>
      </c>
      <c r="F64" s="391">
        <v>121</v>
      </c>
      <c r="G64" s="392">
        <v>112</v>
      </c>
      <c r="H64" s="393"/>
      <c r="I64" s="387"/>
      <c r="J64" s="387"/>
      <c r="K64" s="387"/>
      <c r="L64" s="387"/>
      <c r="M64" s="387"/>
      <c r="N64" s="387"/>
      <c r="O64" s="387"/>
    </row>
    <row r="65" spans="1:8" ht="10.8">
      <c r="A65" s="18"/>
      <c r="B65" s="394"/>
      <c r="C65" s="394"/>
      <c r="D65" s="74"/>
      <c r="E65" s="121"/>
      <c r="G65" s="220"/>
      <c r="H65" s="180"/>
    </row>
    <row r="66" spans="1:8" ht="10.8">
      <c r="A66" s="116"/>
      <c r="B66" s="215"/>
      <c r="C66" s="215"/>
      <c r="D66" s="117"/>
      <c r="E66" s="118"/>
      <c r="F66" s="395"/>
      <c r="G66" s="176"/>
      <c r="H66" s="20"/>
    </row>
    <row r="67" spans="1:8" ht="10.8">
      <c r="A67" s="180"/>
      <c r="B67" s="68"/>
      <c r="C67" s="68"/>
      <c r="D67" s="117"/>
      <c r="E67" s="181"/>
      <c r="F67" s="117"/>
      <c r="G67" s="20"/>
    </row>
    <row r="68" spans="1:8" ht="10.8">
      <c r="A68" s="20"/>
      <c r="B68" s="117"/>
      <c r="C68" s="117"/>
      <c r="D68" s="117"/>
      <c r="E68" s="118"/>
      <c r="F68" s="117"/>
      <c r="G68" s="20"/>
      <c r="H68" s="176"/>
    </row>
    <row r="69" spans="1:8" ht="10.8">
      <c r="A69" s="18"/>
      <c r="B69" s="74"/>
      <c r="C69" s="74"/>
      <c r="D69" s="74"/>
      <c r="E69" s="396"/>
      <c r="F69" s="121"/>
      <c r="H69" s="116"/>
    </row>
    <row r="70" spans="1:8" ht="10.8">
      <c r="F70" s="121"/>
      <c r="H70" s="220"/>
    </row>
    <row r="71" spans="1:8" ht="10.8">
      <c r="H71" s="116"/>
    </row>
    <row r="72" spans="1:8" ht="10.8">
      <c r="H72" s="180"/>
    </row>
  </sheetData>
  <mergeCells count="4">
    <mergeCell ref="A59:A60"/>
    <mergeCell ref="A31:E32"/>
    <mergeCell ref="A21:H29"/>
    <mergeCell ref="A45:F4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topLeftCell="A22" zoomScaleNormal="100" workbookViewId="0">
      <selection activeCell="A20" sqref="A20"/>
    </sheetView>
  </sheetViews>
  <sheetFormatPr baseColWidth="10" defaultColWidth="9.109375" defaultRowHeight="13.8"/>
  <cols>
    <col min="1" max="16384" width="9.109375" style="397"/>
  </cols>
  <sheetData>
    <row r="1" spans="1:17" ht="15" customHeight="1">
      <c r="B1" s="398"/>
    </row>
    <row r="2" spans="1:17" ht="15" customHeight="1">
      <c r="B2" s="398"/>
    </row>
    <row r="3" spans="1:17" ht="15" customHeight="1">
      <c r="B3" s="398"/>
    </row>
    <row r="4" spans="1:17" ht="15" customHeight="1">
      <c r="B4" s="398"/>
    </row>
    <row r="5" spans="1:17">
      <c r="A5" s="399"/>
      <c r="B5" s="400"/>
      <c r="C5" s="399"/>
      <c r="D5" s="399"/>
      <c r="E5" s="399"/>
      <c r="F5" s="399"/>
      <c r="G5" s="399"/>
      <c r="H5" s="399"/>
      <c r="I5" s="399"/>
      <c r="J5" s="399"/>
      <c r="K5" s="399"/>
      <c r="L5" s="399"/>
      <c r="M5" s="399"/>
      <c r="N5" s="399"/>
      <c r="O5" s="399"/>
      <c r="P5" s="399"/>
      <c r="Q5" s="399"/>
    </row>
    <row r="6" spans="1:17">
      <c r="A6" s="401"/>
      <c r="B6" s="402"/>
      <c r="C6" s="401"/>
      <c r="D6" s="401"/>
      <c r="E6" s="401"/>
      <c r="F6" s="401"/>
      <c r="G6" s="401"/>
      <c r="H6" s="401"/>
      <c r="I6" s="401"/>
    </row>
    <row r="7" spans="1:17">
      <c r="B7" s="402"/>
      <c r="C7" s="401"/>
      <c r="D7" s="401"/>
      <c r="E7" s="401"/>
      <c r="F7" s="401"/>
      <c r="G7" s="401"/>
      <c r="H7" s="401"/>
      <c r="I7" s="401"/>
    </row>
    <row r="8" spans="1:17">
      <c r="A8" s="401"/>
      <c r="B8" s="402"/>
      <c r="C8" s="401"/>
      <c r="D8" s="401"/>
      <c r="E8" s="401"/>
      <c r="F8" s="401"/>
      <c r="G8" s="401"/>
      <c r="H8" s="401"/>
      <c r="I8" s="401"/>
    </row>
    <row r="9" spans="1:17">
      <c r="A9" s="401"/>
      <c r="B9" s="402"/>
      <c r="C9" s="401"/>
      <c r="D9" s="401"/>
      <c r="E9" s="401"/>
      <c r="F9" s="401"/>
      <c r="G9" s="401"/>
      <c r="H9" s="401"/>
      <c r="I9" s="401"/>
    </row>
    <row r="10" spans="1:17">
      <c r="A10" s="401"/>
      <c r="B10" s="402"/>
      <c r="C10" s="401"/>
      <c r="D10" s="401"/>
      <c r="E10" s="401"/>
      <c r="F10" s="401"/>
      <c r="G10" s="401"/>
      <c r="H10" s="401"/>
      <c r="I10" s="401"/>
    </row>
    <row r="11" spans="1:17">
      <c r="A11" s="401"/>
      <c r="B11" s="402"/>
      <c r="C11" s="401"/>
      <c r="D11" s="401"/>
      <c r="E11" s="401"/>
      <c r="F11" s="401"/>
      <c r="G11" s="401"/>
      <c r="H11" s="401"/>
      <c r="I11" s="401"/>
    </row>
    <row r="12" spans="1:17">
      <c r="A12" s="401"/>
      <c r="B12" s="402"/>
      <c r="C12" s="401"/>
      <c r="D12" s="401"/>
      <c r="E12" s="401"/>
      <c r="F12" s="401"/>
      <c r="G12" s="401"/>
      <c r="H12" s="401"/>
      <c r="I12" s="401"/>
    </row>
    <row r="13" spans="1:17">
      <c r="A13" s="401"/>
      <c r="B13" s="402"/>
      <c r="C13" s="401"/>
      <c r="D13" s="401"/>
      <c r="E13" s="401"/>
      <c r="F13" s="401"/>
      <c r="G13" s="401"/>
      <c r="H13" s="401"/>
      <c r="I13" s="401"/>
    </row>
    <row r="14" spans="1:17">
      <c r="A14" s="401"/>
      <c r="B14" s="402"/>
      <c r="C14" s="401"/>
      <c r="D14" s="401"/>
      <c r="E14" s="401"/>
      <c r="F14" s="401"/>
      <c r="G14" s="401"/>
      <c r="H14" s="401"/>
      <c r="I14" s="401"/>
    </row>
    <row r="15" spans="1:17">
      <c r="A15" s="401"/>
      <c r="B15" s="402"/>
      <c r="C15" s="401"/>
      <c r="D15" s="401"/>
      <c r="E15" s="401"/>
      <c r="F15" s="401"/>
      <c r="G15" s="401"/>
      <c r="H15" s="401"/>
      <c r="I15" s="401"/>
    </row>
    <row r="16" spans="1:17">
      <c r="A16" s="401"/>
      <c r="B16" s="402"/>
      <c r="C16" s="401"/>
      <c r="D16" s="401"/>
      <c r="E16" s="401"/>
      <c r="F16" s="401"/>
      <c r="G16" s="401"/>
      <c r="H16" s="401"/>
      <c r="I16" s="401"/>
    </row>
    <row r="17" spans="1:17">
      <c r="A17" s="401"/>
      <c r="B17" s="402"/>
      <c r="C17" s="401"/>
      <c r="D17" s="401"/>
      <c r="E17" s="401"/>
      <c r="F17" s="401"/>
      <c r="G17" s="401"/>
      <c r="H17" s="401"/>
      <c r="I17" s="401"/>
    </row>
    <row r="18" spans="1:17">
      <c r="A18" s="401"/>
      <c r="B18" s="402"/>
      <c r="C18" s="401"/>
      <c r="D18" s="401"/>
      <c r="E18" s="401"/>
      <c r="F18" s="401"/>
      <c r="G18" s="401"/>
      <c r="H18" s="401"/>
      <c r="I18" s="401"/>
    </row>
    <row r="19" spans="1:17">
      <c r="A19" s="401"/>
      <c r="B19" s="402"/>
      <c r="C19" s="401"/>
      <c r="D19" s="401"/>
      <c r="E19" s="401"/>
      <c r="F19" s="401"/>
      <c r="G19" s="401"/>
      <c r="H19" s="401"/>
      <c r="I19" s="401"/>
    </row>
    <row r="20" spans="1:17">
      <c r="A20" s="814" t="s">
        <v>230</v>
      </c>
      <c r="B20" s="814"/>
      <c r="C20" s="814"/>
      <c r="D20" s="814"/>
      <c r="E20" s="814"/>
      <c r="F20" s="814"/>
      <c r="G20" s="814"/>
      <c r="H20" s="814"/>
      <c r="I20" s="814"/>
      <c r="J20" s="814"/>
      <c r="K20" s="814"/>
      <c r="L20" s="814"/>
      <c r="M20" s="814"/>
      <c r="N20" s="814"/>
      <c r="O20" s="814"/>
      <c r="P20" s="814"/>
      <c r="Q20" s="814"/>
    </row>
    <row r="21" spans="1:17" ht="15" customHeight="1">
      <c r="A21" s="814"/>
      <c r="B21" s="814"/>
      <c r="C21" s="814"/>
      <c r="D21" s="814"/>
      <c r="E21" s="814"/>
      <c r="F21" s="814"/>
      <c r="G21" s="814"/>
      <c r="H21" s="814"/>
      <c r="I21" s="814"/>
      <c r="J21" s="814"/>
      <c r="K21" s="814"/>
      <c r="L21" s="814"/>
      <c r="M21" s="814"/>
      <c r="N21" s="814"/>
      <c r="O21" s="814"/>
      <c r="P21" s="814"/>
      <c r="Q21" s="814"/>
    </row>
    <row r="22" spans="1:17" ht="15" customHeight="1">
      <c r="A22" s="814"/>
      <c r="B22" s="814"/>
      <c r="C22" s="814"/>
      <c r="D22" s="814"/>
      <c r="E22" s="814"/>
      <c r="F22" s="814"/>
      <c r="G22" s="814"/>
      <c r="H22" s="814"/>
      <c r="I22" s="814"/>
      <c r="J22" s="814"/>
      <c r="K22" s="814"/>
      <c r="L22" s="814"/>
      <c r="M22" s="814"/>
      <c r="N22" s="814"/>
      <c r="O22" s="814"/>
      <c r="P22" s="814"/>
      <c r="Q22" s="814"/>
    </row>
    <row r="23" spans="1:17" ht="15" customHeight="1">
      <c r="A23" s="814"/>
      <c r="B23" s="814"/>
      <c r="C23" s="814"/>
      <c r="D23" s="814"/>
      <c r="E23" s="814"/>
      <c r="F23" s="814"/>
      <c r="G23" s="814"/>
      <c r="H23" s="814"/>
      <c r="I23" s="814"/>
      <c r="J23" s="814"/>
      <c r="K23" s="814"/>
      <c r="L23" s="814"/>
      <c r="M23" s="814"/>
      <c r="N23" s="814"/>
      <c r="O23" s="814"/>
      <c r="P23" s="814"/>
      <c r="Q23" s="814"/>
    </row>
    <row r="24" spans="1:17" ht="15" customHeight="1">
      <c r="A24" s="814"/>
      <c r="B24" s="814"/>
      <c r="C24" s="814"/>
      <c r="D24" s="814"/>
      <c r="E24" s="814"/>
      <c r="F24" s="814"/>
      <c r="G24" s="814"/>
      <c r="H24" s="814"/>
      <c r="I24" s="814"/>
      <c r="J24" s="814"/>
      <c r="K24" s="814"/>
      <c r="L24" s="814"/>
      <c r="M24" s="814"/>
      <c r="N24" s="814"/>
      <c r="O24" s="814"/>
      <c r="P24" s="814"/>
      <c r="Q24" s="814"/>
    </row>
    <row r="25" spans="1:17" ht="15" customHeight="1">
      <c r="A25" s="814"/>
      <c r="B25" s="814"/>
      <c r="C25" s="814"/>
      <c r="D25" s="814"/>
      <c r="E25" s="814"/>
      <c r="F25" s="814"/>
      <c r="G25" s="814"/>
      <c r="H25" s="814"/>
      <c r="I25" s="814"/>
      <c r="J25" s="814"/>
      <c r="K25" s="814"/>
      <c r="L25" s="814"/>
      <c r="M25" s="814"/>
      <c r="N25" s="814"/>
      <c r="O25" s="814"/>
      <c r="P25" s="814"/>
      <c r="Q25" s="814"/>
    </row>
    <row r="26" spans="1:17" ht="15" customHeight="1">
      <c r="A26" s="814"/>
      <c r="B26" s="814"/>
      <c r="C26" s="814"/>
      <c r="D26" s="814"/>
      <c r="E26" s="814"/>
      <c r="F26" s="814"/>
      <c r="G26" s="814"/>
      <c r="H26" s="814"/>
      <c r="I26" s="814"/>
      <c r="J26" s="814"/>
      <c r="K26" s="814"/>
      <c r="L26" s="814"/>
      <c r="M26" s="814"/>
      <c r="N26" s="814"/>
      <c r="O26" s="814"/>
      <c r="P26" s="814"/>
      <c r="Q26" s="814"/>
    </row>
    <row r="27" spans="1:17" ht="15" customHeight="1">
      <c r="A27" s="814"/>
      <c r="B27" s="814"/>
      <c r="C27" s="814"/>
      <c r="D27" s="814"/>
      <c r="E27" s="814"/>
      <c r="F27" s="814"/>
      <c r="G27" s="814"/>
      <c r="H27" s="814"/>
      <c r="I27" s="814"/>
      <c r="J27" s="814"/>
      <c r="K27" s="814"/>
      <c r="L27" s="814"/>
      <c r="M27" s="814"/>
      <c r="N27" s="814"/>
      <c r="O27" s="814"/>
      <c r="P27" s="814"/>
      <c r="Q27" s="814"/>
    </row>
    <row r="28" spans="1:17" ht="15" customHeight="1">
      <c r="A28" s="814"/>
      <c r="B28" s="814"/>
      <c r="C28" s="814"/>
      <c r="D28" s="814"/>
      <c r="E28" s="814"/>
      <c r="F28" s="814"/>
      <c r="G28" s="814"/>
      <c r="H28" s="814"/>
      <c r="I28" s="814"/>
      <c r="J28" s="814"/>
      <c r="K28" s="814"/>
      <c r="L28" s="814"/>
      <c r="M28" s="814"/>
      <c r="N28" s="814"/>
      <c r="O28" s="814"/>
      <c r="P28" s="814"/>
      <c r="Q28" s="814"/>
    </row>
    <row r="29" spans="1:17" ht="15" customHeight="1">
      <c r="A29" s="814"/>
      <c r="B29" s="814"/>
      <c r="C29" s="814"/>
      <c r="D29" s="814"/>
      <c r="E29" s="814"/>
      <c r="F29" s="814"/>
      <c r="G29" s="814"/>
      <c r="H29" s="814"/>
      <c r="I29" s="814"/>
      <c r="J29" s="814"/>
      <c r="K29" s="814"/>
      <c r="L29" s="814"/>
      <c r="M29" s="814"/>
      <c r="N29" s="814"/>
      <c r="O29" s="814"/>
      <c r="P29" s="814"/>
      <c r="Q29" s="814"/>
    </row>
    <row r="30" spans="1:17" ht="15" customHeight="1">
      <c r="A30" s="814"/>
      <c r="B30" s="814"/>
      <c r="C30" s="814"/>
      <c r="D30" s="814"/>
      <c r="E30" s="814"/>
      <c r="F30" s="814"/>
      <c r="G30" s="814"/>
      <c r="H30" s="814"/>
      <c r="I30" s="814"/>
      <c r="J30" s="814"/>
      <c r="K30" s="814"/>
      <c r="L30" s="814"/>
      <c r="M30" s="814"/>
      <c r="N30" s="814"/>
      <c r="O30" s="814"/>
      <c r="P30" s="814"/>
      <c r="Q30" s="814"/>
    </row>
    <row r="31" spans="1:17" ht="15" customHeight="1">
      <c r="A31" s="814"/>
      <c r="B31" s="814"/>
      <c r="C31" s="814"/>
      <c r="D31" s="814"/>
      <c r="E31" s="814"/>
      <c r="F31" s="814"/>
      <c r="G31" s="814"/>
      <c r="H31" s="814"/>
      <c r="I31" s="814"/>
      <c r="J31" s="814"/>
      <c r="K31" s="814"/>
      <c r="L31" s="814"/>
      <c r="M31" s="814"/>
      <c r="N31" s="814"/>
      <c r="O31" s="814"/>
      <c r="P31" s="814"/>
      <c r="Q31" s="814"/>
    </row>
    <row r="32" spans="1:17" ht="15" customHeight="1">
      <c r="A32" s="814"/>
      <c r="B32" s="814"/>
      <c r="C32" s="814"/>
      <c r="D32" s="814"/>
      <c r="E32" s="814"/>
      <c r="F32" s="814"/>
      <c r="G32" s="814"/>
      <c r="H32" s="814"/>
      <c r="I32" s="814"/>
      <c r="J32" s="814"/>
      <c r="K32" s="814"/>
      <c r="L32" s="814"/>
      <c r="M32" s="814"/>
      <c r="N32" s="814"/>
      <c r="O32" s="814"/>
      <c r="P32" s="814"/>
      <c r="Q32" s="814"/>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96"/>
  <sheetViews>
    <sheetView showGridLines="0" topLeftCell="A82" zoomScaleNormal="100" workbookViewId="0">
      <selection activeCell="G92" sqref="G92"/>
    </sheetView>
  </sheetViews>
  <sheetFormatPr baseColWidth="10" defaultColWidth="11.44140625" defaultRowHeight="14.4"/>
  <cols>
    <col min="1" max="1" width="17.5546875" style="57" customWidth="1"/>
    <col min="2" max="2" width="25.88671875" style="57" customWidth="1"/>
    <col min="3" max="3" width="11.33203125" style="57" bestFit="1" customWidth="1"/>
    <col min="4" max="4" width="14.88671875" style="57" customWidth="1"/>
    <col min="5" max="7" width="11.33203125" style="57" bestFit="1" customWidth="1"/>
    <col min="8" max="16384" width="11.44140625" style="57"/>
  </cols>
  <sheetData>
    <row r="1" spans="1:10">
      <c r="A1" s="111"/>
      <c r="B1" s="111"/>
      <c r="C1" s="111"/>
      <c r="D1" s="111"/>
      <c r="E1" s="111"/>
      <c r="F1" s="111"/>
      <c r="G1" s="111"/>
      <c r="H1" s="111"/>
      <c r="I1" s="111"/>
      <c r="J1" s="111"/>
    </row>
    <row r="2" spans="1:10">
      <c r="A2" s="111"/>
      <c r="B2" s="111"/>
      <c r="C2" s="111"/>
      <c r="D2" s="111"/>
      <c r="E2" s="111"/>
      <c r="F2" s="111"/>
      <c r="G2" s="111"/>
      <c r="H2" s="111"/>
      <c r="I2" s="111"/>
      <c r="J2" s="111"/>
    </row>
    <row r="3" spans="1:10" ht="30" customHeight="1">
      <c r="A3" s="111"/>
      <c r="B3" s="111"/>
      <c r="C3" s="111"/>
      <c r="D3" s="111"/>
      <c r="E3" s="111"/>
      <c r="F3" s="111"/>
      <c r="G3" s="111"/>
      <c r="H3" s="111"/>
      <c r="I3" s="111"/>
      <c r="J3" s="111"/>
    </row>
    <row r="4" spans="1:10">
      <c r="A4" s="111"/>
      <c r="B4" s="111"/>
      <c r="C4" s="111"/>
      <c r="D4" s="111"/>
      <c r="E4" s="111"/>
      <c r="F4" s="111"/>
      <c r="G4" s="111"/>
      <c r="H4" s="111"/>
      <c r="I4" s="111"/>
      <c r="J4" s="111"/>
    </row>
    <row r="5" spans="1:10" ht="15" customHeight="1">
      <c r="A5" s="87"/>
      <c r="B5" s="87"/>
      <c r="C5" s="87"/>
      <c r="D5" s="87"/>
      <c r="E5" s="87"/>
      <c r="F5" s="87"/>
      <c r="G5" s="87"/>
      <c r="H5" s="87"/>
      <c r="I5" s="87"/>
      <c r="J5" s="87"/>
    </row>
    <row r="6" spans="1:10" ht="17.399999999999999" customHeight="1">
      <c r="A6" s="834" t="s">
        <v>231</v>
      </c>
      <c r="B6" s="834"/>
      <c r="C6" s="111"/>
      <c r="D6" s="111"/>
      <c r="E6" s="111"/>
      <c r="F6" s="111"/>
      <c r="G6" s="111"/>
      <c r="H6" s="111"/>
      <c r="I6" s="111"/>
      <c r="J6" s="111"/>
    </row>
    <row r="7" spans="1:10" ht="17.399999999999999" customHeight="1">
      <c r="A7" s="834"/>
      <c r="B7" s="834"/>
      <c r="C7" s="111"/>
      <c r="D7" s="111"/>
      <c r="E7" s="111"/>
      <c r="F7" s="111"/>
      <c r="G7" s="111"/>
      <c r="H7" s="111"/>
      <c r="I7" s="111"/>
      <c r="J7" s="111"/>
    </row>
    <row r="8" spans="1:10" ht="17.399999999999999" customHeight="1">
      <c r="A8" s="821" t="s">
        <v>232</v>
      </c>
      <c r="B8" s="821"/>
      <c r="C8" s="821"/>
      <c r="D8" s="821"/>
      <c r="E8" s="821"/>
      <c r="F8" s="821"/>
      <c r="G8" s="821"/>
      <c r="H8" s="821"/>
      <c r="I8" s="111"/>
      <c r="J8" s="111"/>
    </row>
    <row r="9" spans="1:10" ht="17.399999999999999" customHeight="1">
      <c r="A9" s="822"/>
      <c r="B9" s="822"/>
      <c r="C9" s="822"/>
      <c r="D9" s="822"/>
      <c r="E9" s="822"/>
      <c r="F9" s="822"/>
      <c r="G9" s="821"/>
      <c r="H9" s="821"/>
      <c r="I9" s="111"/>
      <c r="J9" s="111"/>
    </row>
    <row r="10" spans="1:10" ht="17.399999999999999" customHeight="1">
      <c r="A10" s="403"/>
      <c r="B10" s="403"/>
      <c r="C10" s="404">
        <v>2025</v>
      </c>
      <c r="D10" s="404">
        <v>2024</v>
      </c>
      <c r="E10" s="405">
        <v>2023</v>
      </c>
      <c r="F10" s="404">
        <v>2022</v>
      </c>
      <c r="G10" s="600">
        <v>2021</v>
      </c>
      <c r="H10" s="36"/>
      <c r="I10" s="111"/>
      <c r="J10" s="111"/>
    </row>
    <row r="11" spans="1:10" ht="17.399999999999999" customHeight="1">
      <c r="A11" s="839" t="s">
        <v>48</v>
      </c>
      <c r="B11" s="263" t="s">
        <v>233</v>
      </c>
      <c r="C11" s="248">
        <v>2864</v>
      </c>
      <c r="D11" s="603">
        <v>2892</v>
      </c>
      <c r="E11" s="21">
        <v>2755</v>
      </c>
      <c r="F11" s="21">
        <v>2961</v>
      </c>
      <c r="G11" s="408">
        <v>2890</v>
      </c>
      <c r="H11" s="14"/>
      <c r="I11" s="111"/>
      <c r="J11" s="111"/>
    </row>
    <row r="12" spans="1:10" ht="17.399999999999999" customHeight="1">
      <c r="A12" s="840"/>
      <c r="B12" s="263" t="s">
        <v>234</v>
      </c>
      <c r="C12" s="248">
        <v>64</v>
      </c>
      <c r="D12" s="605">
        <v>81</v>
      </c>
      <c r="E12" s="254">
        <v>166</v>
      </c>
      <c r="F12" s="254">
        <v>321</v>
      </c>
      <c r="G12" s="255">
        <v>459</v>
      </c>
      <c r="H12" s="14"/>
      <c r="I12" s="111"/>
      <c r="J12" s="111"/>
    </row>
    <row r="13" spans="1:10" ht="17.399999999999999" customHeight="1">
      <c r="A13" s="841"/>
      <c r="B13" s="263" t="s">
        <v>235</v>
      </c>
      <c r="C13" s="248">
        <v>2928</v>
      </c>
      <c r="D13" s="605">
        <v>2973</v>
      </c>
      <c r="E13" s="254">
        <v>2921</v>
      </c>
      <c r="F13" s="254">
        <v>3282</v>
      </c>
      <c r="G13" s="255">
        <v>3349</v>
      </c>
      <c r="H13" s="14"/>
      <c r="I13" s="111"/>
      <c r="J13" s="111"/>
    </row>
    <row r="14" spans="1:10" ht="17.399999999999999" customHeight="1">
      <c r="A14" s="842" t="s">
        <v>47</v>
      </c>
      <c r="B14" s="263" t="s">
        <v>233</v>
      </c>
      <c r="C14" s="248">
        <v>335</v>
      </c>
      <c r="D14" s="605">
        <v>320</v>
      </c>
      <c r="E14" s="254">
        <v>274</v>
      </c>
      <c r="F14" s="254">
        <v>276</v>
      </c>
      <c r="G14" s="255">
        <v>237</v>
      </c>
      <c r="H14" s="14"/>
      <c r="I14" s="111"/>
      <c r="J14" s="111"/>
    </row>
    <row r="15" spans="1:10" ht="17.399999999999999" customHeight="1">
      <c r="A15" s="832"/>
      <c r="B15" s="263" t="s">
        <v>234</v>
      </c>
      <c r="C15" s="248">
        <v>12</v>
      </c>
      <c r="D15" s="605">
        <v>10</v>
      </c>
      <c r="E15" s="254">
        <v>37</v>
      </c>
      <c r="F15" s="254">
        <v>40</v>
      </c>
      <c r="G15" s="255">
        <v>80</v>
      </c>
      <c r="H15" s="14"/>
      <c r="I15" s="111"/>
      <c r="J15" s="111"/>
    </row>
    <row r="16" spans="1:10" ht="17.399999999999999" customHeight="1">
      <c r="A16" s="843"/>
      <c r="B16" s="263" t="s">
        <v>236</v>
      </c>
      <c r="C16" s="248">
        <v>347</v>
      </c>
      <c r="D16" s="605">
        <v>330</v>
      </c>
      <c r="E16" s="254">
        <v>311</v>
      </c>
      <c r="F16" s="254">
        <v>316</v>
      </c>
      <c r="G16" s="255">
        <v>317</v>
      </c>
      <c r="H16" s="14"/>
      <c r="I16" s="111"/>
      <c r="J16" s="111"/>
    </row>
    <row r="17" spans="1:10" ht="17.399999999999999" customHeight="1">
      <c r="A17" s="816" t="s">
        <v>45</v>
      </c>
      <c r="B17" s="844"/>
      <c r="C17" s="552">
        <v>3275</v>
      </c>
      <c r="D17" s="552">
        <v>3303</v>
      </c>
      <c r="E17" s="550">
        <v>3232</v>
      </c>
      <c r="F17" s="550">
        <v>3598</v>
      </c>
      <c r="G17" s="551">
        <v>3666</v>
      </c>
      <c r="H17" s="14"/>
      <c r="I17" s="111"/>
      <c r="J17" s="111"/>
    </row>
    <row r="18" spans="1:10" ht="17.399999999999999" customHeight="1">
      <c r="A18" s="309"/>
      <c r="B18" s="309"/>
      <c r="C18" s="11"/>
      <c r="D18" s="14"/>
      <c r="E18" s="14"/>
      <c r="F18" s="14"/>
      <c r="G18" s="14"/>
      <c r="H18" s="14"/>
      <c r="I18" s="111"/>
      <c r="J18" s="111"/>
    </row>
    <row r="19" spans="1:10" ht="17.399999999999999" customHeight="1">
      <c r="A19" s="821" t="s">
        <v>232</v>
      </c>
      <c r="B19" s="821"/>
      <c r="C19" s="821"/>
      <c r="D19" s="821"/>
      <c r="E19" s="821"/>
      <c r="F19" s="821"/>
      <c r="G19" s="821"/>
      <c r="H19" s="821"/>
      <c r="I19" s="111"/>
      <c r="J19" s="111"/>
    </row>
    <row r="20" spans="1:10" ht="15" customHeight="1" thickBot="1">
      <c r="A20" s="822"/>
      <c r="B20" s="822"/>
      <c r="C20" s="822"/>
      <c r="D20" s="822"/>
      <c r="E20" s="822"/>
      <c r="F20" s="822"/>
      <c r="G20" s="822"/>
      <c r="H20" s="822"/>
      <c r="I20" s="111"/>
      <c r="J20" s="111"/>
    </row>
    <row r="21" spans="1:10">
      <c r="A21" s="403"/>
      <c r="B21" s="403"/>
      <c r="C21" s="404" t="s">
        <v>34</v>
      </c>
      <c r="D21" s="405" t="s">
        <v>36</v>
      </c>
      <c r="E21" s="404" t="s">
        <v>62</v>
      </c>
      <c r="F21" s="406" t="s">
        <v>237</v>
      </c>
      <c r="G21" s="406" t="s">
        <v>35</v>
      </c>
      <c r="H21" s="407" t="s">
        <v>238</v>
      </c>
      <c r="I21" s="59"/>
    </row>
    <row r="22" spans="1:10">
      <c r="A22" s="839" t="s">
        <v>48</v>
      </c>
      <c r="B22" s="263" t="s">
        <v>233</v>
      </c>
      <c r="C22" s="456">
        <v>2864</v>
      </c>
      <c r="D22" s="21">
        <v>1341</v>
      </c>
      <c r="E22" s="21">
        <v>303</v>
      </c>
      <c r="F22" s="21">
        <v>2</v>
      </c>
      <c r="G22" s="21">
        <v>1216</v>
      </c>
      <c r="H22" s="408">
        <v>2</v>
      </c>
      <c r="I22" s="59"/>
    </row>
    <row r="23" spans="1:10">
      <c r="A23" s="840"/>
      <c r="B23" s="263" t="s">
        <v>234</v>
      </c>
      <c r="C23" s="248">
        <v>64</v>
      </c>
      <c r="D23" s="254">
        <v>15</v>
      </c>
      <c r="E23" s="254">
        <v>0</v>
      </c>
      <c r="F23" s="254">
        <v>0</v>
      </c>
      <c r="G23" s="254">
        <v>49</v>
      </c>
      <c r="H23" s="255">
        <v>0</v>
      </c>
      <c r="I23" s="59"/>
    </row>
    <row r="24" spans="1:10">
      <c r="A24" s="841"/>
      <c r="B24" s="263" t="s">
        <v>235</v>
      </c>
      <c r="C24" s="248">
        <v>2928</v>
      </c>
      <c r="D24" s="254">
        <v>1356</v>
      </c>
      <c r="E24" s="254">
        <v>303</v>
      </c>
      <c r="F24" s="254">
        <v>2</v>
      </c>
      <c r="G24" s="254">
        <v>1265</v>
      </c>
      <c r="H24" s="255">
        <v>2</v>
      </c>
      <c r="I24" s="59"/>
    </row>
    <row r="25" spans="1:10">
      <c r="A25" s="842" t="s">
        <v>47</v>
      </c>
      <c r="B25" s="263" t="s">
        <v>233</v>
      </c>
      <c r="C25" s="248">
        <v>335</v>
      </c>
      <c r="D25" s="254">
        <v>96</v>
      </c>
      <c r="E25" s="254">
        <v>79</v>
      </c>
      <c r="F25" s="254">
        <v>2</v>
      </c>
      <c r="G25" s="232">
        <v>157</v>
      </c>
      <c r="H25" s="255">
        <v>1</v>
      </c>
      <c r="I25" s="59"/>
    </row>
    <row r="26" spans="1:10">
      <c r="A26" s="832"/>
      <c r="B26" s="263" t="s">
        <v>234</v>
      </c>
      <c r="C26" s="248">
        <v>12</v>
      </c>
      <c r="D26" s="254">
        <v>0</v>
      </c>
      <c r="E26" s="254">
        <v>0</v>
      </c>
      <c r="F26" s="254">
        <v>0</v>
      </c>
      <c r="G26" s="254">
        <v>12</v>
      </c>
      <c r="H26" s="255">
        <v>0</v>
      </c>
      <c r="I26" s="59"/>
    </row>
    <row r="27" spans="1:10">
      <c r="A27" s="843"/>
      <c r="B27" s="263" t="s">
        <v>236</v>
      </c>
      <c r="C27" s="248">
        <v>347</v>
      </c>
      <c r="D27" s="254">
        <v>96</v>
      </c>
      <c r="E27" s="254">
        <v>79</v>
      </c>
      <c r="F27" s="254">
        <v>2</v>
      </c>
      <c r="G27" s="254">
        <v>169</v>
      </c>
      <c r="H27" s="255">
        <v>1</v>
      </c>
      <c r="I27" s="64"/>
    </row>
    <row r="28" spans="1:10">
      <c r="A28" s="816" t="s">
        <v>45</v>
      </c>
      <c r="B28" s="844"/>
      <c r="C28" s="552">
        <v>3275</v>
      </c>
      <c r="D28" s="550">
        <v>1452</v>
      </c>
      <c r="E28" s="550">
        <v>382</v>
      </c>
      <c r="F28" s="550">
        <v>4</v>
      </c>
      <c r="G28" s="553">
        <v>1434</v>
      </c>
      <c r="H28" s="551">
        <v>3</v>
      </c>
      <c r="I28" s="59"/>
    </row>
    <row r="29" spans="1:10">
      <c r="A29" s="409"/>
      <c r="B29" s="410"/>
      <c r="C29" s="411"/>
      <c r="D29" s="412"/>
      <c r="E29" s="59"/>
      <c r="F29" s="58"/>
      <c r="G29" s="58"/>
      <c r="I29" s="65"/>
    </row>
    <row r="30" spans="1:10" ht="15" customHeight="1">
      <c r="A30" s="821" t="s">
        <v>239</v>
      </c>
      <c r="B30" s="821"/>
      <c r="C30" s="821"/>
      <c r="D30" s="821"/>
      <c r="E30" s="821"/>
      <c r="F30" s="821"/>
      <c r="G30" s="821"/>
      <c r="H30" s="835"/>
      <c r="I30" s="159"/>
      <c r="J30" s="159"/>
    </row>
    <row r="31" spans="1:10" ht="15.75" customHeight="1" thickBot="1">
      <c r="A31" s="822"/>
      <c r="B31" s="822"/>
      <c r="C31" s="822"/>
      <c r="D31" s="822"/>
      <c r="E31" s="822"/>
      <c r="F31" s="822"/>
      <c r="G31" s="822"/>
      <c r="H31" s="836"/>
      <c r="I31" s="159"/>
      <c r="J31" s="159"/>
    </row>
    <row r="32" spans="1:10">
      <c r="A32" s="413"/>
      <c r="B32" s="414"/>
      <c r="C32" s="818" t="s">
        <v>48</v>
      </c>
      <c r="D32" s="819"/>
      <c r="E32" s="818" t="s">
        <v>47</v>
      </c>
      <c r="F32" s="819"/>
      <c r="G32" s="818" t="s">
        <v>45</v>
      </c>
      <c r="H32" s="820"/>
      <c r="I32" s="160"/>
      <c r="J32" s="159"/>
    </row>
    <row r="33" spans="1:31">
      <c r="A33" s="415"/>
      <c r="B33" s="416"/>
      <c r="C33" s="416" t="s">
        <v>49</v>
      </c>
      <c r="D33" s="417" t="s">
        <v>50</v>
      </c>
      <c r="E33" s="416" t="s">
        <v>49</v>
      </c>
      <c r="F33" s="416" t="s">
        <v>50</v>
      </c>
      <c r="G33" s="416" t="s">
        <v>49</v>
      </c>
      <c r="H33" s="418" t="s">
        <v>50</v>
      </c>
      <c r="I33" s="160"/>
      <c r="J33" s="159"/>
    </row>
    <row r="34" spans="1:31">
      <c r="A34" s="554" t="s">
        <v>240</v>
      </c>
      <c r="B34" s="555"/>
      <c r="C34" s="556">
        <v>5</v>
      </c>
      <c r="D34" s="557">
        <v>0.625</v>
      </c>
      <c r="E34" s="558">
        <v>3</v>
      </c>
      <c r="F34" s="559">
        <v>0.375</v>
      </c>
      <c r="G34" s="558">
        <v>8</v>
      </c>
      <c r="H34" s="560">
        <v>1</v>
      </c>
      <c r="I34" s="160"/>
      <c r="J34" s="159"/>
    </row>
    <row r="35" spans="1:31">
      <c r="A35" s="419" t="s">
        <v>241</v>
      </c>
      <c r="B35" s="419"/>
      <c r="C35" s="254">
        <v>38</v>
      </c>
      <c r="D35" s="516">
        <v>0.86363636363636365</v>
      </c>
      <c r="E35" s="254">
        <v>6</v>
      </c>
      <c r="F35" s="516">
        <v>0.13636363636363635</v>
      </c>
      <c r="G35" s="254">
        <v>44</v>
      </c>
      <c r="H35" s="517">
        <v>1</v>
      </c>
      <c r="I35" s="160"/>
      <c r="J35" s="159"/>
    </row>
    <row r="36" spans="1:31">
      <c r="A36" s="419" t="s">
        <v>242</v>
      </c>
      <c r="B36" s="419"/>
      <c r="C36" s="254">
        <v>89</v>
      </c>
      <c r="D36" s="516">
        <v>0.839622641509434</v>
      </c>
      <c r="E36" s="254">
        <v>17</v>
      </c>
      <c r="F36" s="516">
        <v>0.16037735849056603</v>
      </c>
      <c r="G36" s="254">
        <v>106</v>
      </c>
      <c r="H36" s="517">
        <v>1</v>
      </c>
      <c r="I36" s="160"/>
      <c r="J36" s="159"/>
    </row>
    <row r="37" spans="1:31">
      <c r="A37" s="419" t="s">
        <v>243</v>
      </c>
      <c r="B37" s="419"/>
      <c r="C37" s="254">
        <v>103</v>
      </c>
      <c r="D37" s="516">
        <v>0.8046875</v>
      </c>
      <c r="E37" s="254">
        <v>25</v>
      </c>
      <c r="F37" s="516">
        <v>0.1953125</v>
      </c>
      <c r="G37" s="254">
        <v>128</v>
      </c>
      <c r="H37" s="517">
        <v>1</v>
      </c>
      <c r="I37" s="160"/>
      <c r="J37" s="159"/>
    </row>
    <row r="38" spans="1:31">
      <c r="A38" s="419" t="s">
        <v>244</v>
      </c>
      <c r="B38" s="59"/>
      <c r="C38" s="254">
        <v>535</v>
      </c>
      <c r="D38" s="516">
        <v>0.73287671232876717</v>
      </c>
      <c r="E38" s="232">
        <v>195</v>
      </c>
      <c r="F38" s="516">
        <v>0.26712328767123289</v>
      </c>
      <c r="G38" s="232">
        <v>730</v>
      </c>
      <c r="H38" s="517">
        <v>1</v>
      </c>
      <c r="I38" s="160"/>
      <c r="J38" s="159"/>
    </row>
    <row r="39" spans="1:31">
      <c r="A39" s="419" t="s">
        <v>245</v>
      </c>
      <c r="B39" s="419"/>
      <c r="C39" s="254">
        <v>529</v>
      </c>
      <c r="D39" s="516">
        <v>0.91364421416234887</v>
      </c>
      <c r="E39" s="21">
        <v>50</v>
      </c>
      <c r="F39" s="516">
        <v>8.6355785837651119E-2</v>
      </c>
      <c r="G39" s="232">
        <v>579</v>
      </c>
      <c r="H39" s="517">
        <v>1</v>
      </c>
      <c r="I39" s="160"/>
      <c r="J39" s="159"/>
    </row>
    <row r="40" spans="1:31">
      <c r="A40" s="419" t="s">
        <v>246</v>
      </c>
      <c r="B40" s="420"/>
      <c r="C40" s="421">
        <v>1634</v>
      </c>
      <c r="D40" s="523">
        <v>0.96800947867298581</v>
      </c>
      <c r="E40" s="422">
        <v>54</v>
      </c>
      <c r="F40" s="523">
        <v>3.1990521327014215E-2</v>
      </c>
      <c r="G40" s="422">
        <v>1688</v>
      </c>
      <c r="H40" s="524">
        <v>1</v>
      </c>
      <c r="I40" s="160"/>
      <c r="J40" s="159"/>
    </row>
    <row r="41" spans="1:31">
      <c r="A41" s="561" t="s">
        <v>247</v>
      </c>
      <c r="B41" s="562"/>
      <c r="C41" s="563">
        <v>2928</v>
      </c>
      <c r="D41" s="564">
        <v>0.89404580152671753</v>
      </c>
      <c r="E41" s="565">
        <v>347</v>
      </c>
      <c r="F41" s="564">
        <v>0.10595419847328244</v>
      </c>
      <c r="G41" s="565">
        <v>3275</v>
      </c>
      <c r="H41" s="566">
        <v>1</v>
      </c>
      <c r="I41" s="160"/>
      <c r="J41" s="159"/>
    </row>
    <row r="42" spans="1:31">
      <c r="A42" s="423"/>
      <c r="B42" s="424"/>
      <c r="C42" s="425"/>
      <c r="D42" s="426"/>
      <c r="E42" s="427"/>
      <c r="F42" s="427"/>
      <c r="G42" s="427"/>
      <c r="H42" s="427"/>
      <c r="I42" s="159"/>
      <c r="J42" s="159"/>
    </row>
    <row r="43" spans="1:31" ht="19.5" customHeight="1">
      <c r="A43" s="837" t="s">
        <v>248</v>
      </c>
      <c r="B43" s="837"/>
      <c r="C43" s="837"/>
      <c r="D43" s="837"/>
      <c r="E43" s="837"/>
      <c r="F43" s="837"/>
      <c r="G43" s="837"/>
      <c r="H43" s="837"/>
      <c r="I43" s="837"/>
      <c r="J43" s="838"/>
    </row>
    <row r="44" spans="1:31" ht="19.5" customHeight="1">
      <c r="A44" s="822"/>
      <c r="B44" s="822"/>
      <c r="C44" s="822"/>
      <c r="D44" s="822"/>
      <c r="E44" s="822"/>
      <c r="F44" s="822"/>
      <c r="G44" s="822"/>
      <c r="H44" s="822"/>
      <c r="I44" s="822"/>
      <c r="J44" s="836"/>
      <c r="K44" s="428"/>
      <c r="L44" s="428"/>
      <c r="M44" s="428"/>
      <c r="N44" s="428"/>
      <c r="O44" s="428"/>
      <c r="P44" s="428"/>
      <c r="Q44" s="428"/>
      <c r="R44" s="428"/>
      <c r="S44" s="428"/>
      <c r="T44" s="428"/>
      <c r="U44" s="428"/>
      <c r="V44" s="428"/>
      <c r="W44" s="428"/>
      <c r="X44" s="428"/>
      <c r="Y44" s="428"/>
      <c r="Z44" s="428"/>
      <c r="AA44" s="428"/>
      <c r="AB44" s="428"/>
      <c r="AC44" s="428"/>
      <c r="AD44" s="428"/>
      <c r="AE44" s="429"/>
    </row>
    <row r="45" spans="1:31" ht="14.4" customHeight="1">
      <c r="A45" s="430"/>
      <c r="B45" s="431"/>
      <c r="C45" s="818" t="s">
        <v>249</v>
      </c>
      <c r="D45" s="819"/>
      <c r="E45" s="818" t="s">
        <v>250</v>
      </c>
      <c r="F45" s="819"/>
      <c r="G45" s="818" t="s">
        <v>251</v>
      </c>
      <c r="H45" s="819"/>
      <c r="I45" s="818" t="s">
        <v>45</v>
      </c>
      <c r="J45" s="820"/>
      <c r="K45" s="63"/>
      <c r="L45" s="63"/>
      <c r="M45" s="63"/>
      <c r="N45" s="63"/>
      <c r="O45" s="63"/>
      <c r="P45" s="63"/>
      <c r="Q45" s="63"/>
      <c r="R45" s="63"/>
      <c r="S45" s="63"/>
      <c r="T45" s="63"/>
      <c r="U45" s="63"/>
      <c r="V45" s="63"/>
      <c r="W45" s="63"/>
      <c r="X45" s="63"/>
      <c r="Y45" s="63"/>
      <c r="Z45" s="63"/>
      <c r="AA45" s="63"/>
      <c r="AB45" s="63"/>
      <c r="AC45" s="63"/>
      <c r="AD45" s="63"/>
      <c r="AE45" s="64"/>
    </row>
    <row r="46" spans="1:31" ht="14.4" customHeight="1">
      <c r="A46" s="403"/>
      <c r="B46" s="432"/>
      <c r="C46" s="432" t="s">
        <v>49</v>
      </c>
      <c r="D46" s="433" t="s">
        <v>50</v>
      </c>
      <c r="E46" s="434" t="s">
        <v>49</v>
      </c>
      <c r="F46" s="435" t="s">
        <v>50</v>
      </c>
      <c r="G46" s="435" t="s">
        <v>49</v>
      </c>
      <c r="H46" s="435" t="s">
        <v>50</v>
      </c>
      <c r="I46" s="435" t="s">
        <v>49</v>
      </c>
      <c r="J46" s="436" t="s">
        <v>50</v>
      </c>
    </row>
    <row r="47" spans="1:31" ht="14.4" customHeight="1">
      <c r="A47" s="554" t="s">
        <v>240</v>
      </c>
      <c r="B47" s="567"/>
      <c r="C47" s="568">
        <v>0</v>
      </c>
      <c r="D47" s="569">
        <v>0</v>
      </c>
      <c r="E47" s="570">
        <v>1</v>
      </c>
      <c r="F47" s="643">
        <v>0.13</v>
      </c>
      <c r="G47" s="570">
        <v>7</v>
      </c>
      <c r="H47" s="643">
        <v>0.88</v>
      </c>
      <c r="I47" s="644">
        <v>8</v>
      </c>
      <c r="J47" s="645">
        <v>1</v>
      </c>
      <c r="K47" s="56"/>
    </row>
    <row r="48" spans="1:31" ht="14.4" customHeight="1">
      <c r="A48" s="419" t="s">
        <v>241</v>
      </c>
      <c r="B48" s="263"/>
      <c r="C48" s="437">
        <v>1</v>
      </c>
      <c r="D48" s="525">
        <f>(C48*J48)/I48</f>
        <v>2.2727272727272728E-2</v>
      </c>
      <c r="E48" s="438">
        <v>16</v>
      </c>
      <c r="F48" s="646">
        <f>(E48*J48)/I48</f>
        <v>0.36363636363636365</v>
      </c>
      <c r="G48" s="438">
        <v>27</v>
      </c>
      <c r="H48" s="647">
        <f>(G48*J48)/I48</f>
        <v>0.61363636363636365</v>
      </c>
      <c r="I48" s="648">
        <f>G35</f>
        <v>44</v>
      </c>
      <c r="J48" s="649">
        <v>1</v>
      </c>
    </row>
    <row r="49" spans="1:10" ht="14.4" customHeight="1">
      <c r="A49" s="419" t="s">
        <v>242</v>
      </c>
      <c r="B49" s="263"/>
      <c r="C49" s="439">
        <v>0</v>
      </c>
      <c r="D49" s="525">
        <f>(C49*J49)/I49</f>
        <v>0</v>
      </c>
      <c r="E49" s="440">
        <v>72</v>
      </c>
      <c r="F49" s="646">
        <f t="shared" ref="F49:F54" si="0">(E49*J49)/I49</f>
        <v>0.67924528301886788</v>
      </c>
      <c r="G49" s="440">
        <v>34</v>
      </c>
      <c r="H49" s="647">
        <f t="shared" ref="H49:H54" si="1">(G49*J49)/I49</f>
        <v>0.32075471698113206</v>
      </c>
      <c r="I49" s="648">
        <f t="shared" ref="I49:I50" si="2">G36</f>
        <v>106</v>
      </c>
      <c r="J49" s="649">
        <v>1</v>
      </c>
    </row>
    <row r="50" spans="1:10" ht="14.4" customHeight="1">
      <c r="A50" s="419" t="s">
        <v>243</v>
      </c>
      <c r="B50" s="263"/>
      <c r="C50" s="439">
        <v>2</v>
      </c>
      <c r="D50" s="525">
        <f t="shared" ref="D50:D53" si="3">(C50*J50)/I50</f>
        <v>1.5625E-2</v>
      </c>
      <c r="E50" s="440">
        <v>100</v>
      </c>
      <c r="F50" s="646">
        <f t="shared" si="0"/>
        <v>0.78125</v>
      </c>
      <c r="G50" s="440">
        <v>26</v>
      </c>
      <c r="H50" s="647">
        <f t="shared" si="1"/>
        <v>0.203125</v>
      </c>
      <c r="I50" s="648">
        <f t="shared" si="2"/>
        <v>128</v>
      </c>
      <c r="J50" s="649">
        <v>1</v>
      </c>
    </row>
    <row r="51" spans="1:10" ht="14.4" customHeight="1">
      <c r="A51" s="419" t="s">
        <v>244</v>
      </c>
      <c r="B51" s="58"/>
      <c r="C51" s="439">
        <v>130</v>
      </c>
      <c r="D51" s="525">
        <f t="shared" si="3"/>
        <v>0.17808219178082191</v>
      </c>
      <c r="E51" s="440">
        <v>496</v>
      </c>
      <c r="F51" s="646">
        <f t="shared" si="0"/>
        <v>0.67945205479452053</v>
      </c>
      <c r="G51" s="440">
        <v>104</v>
      </c>
      <c r="H51" s="647">
        <f t="shared" si="1"/>
        <v>0.14246575342465753</v>
      </c>
      <c r="I51" s="648">
        <f>SUM(C51+E51+G51)</f>
        <v>730</v>
      </c>
      <c r="J51" s="649">
        <v>1</v>
      </c>
    </row>
    <row r="52" spans="1:10" ht="14.4" customHeight="1">
      <c r="A52" s="419" t="s">
        <v>245</v>
      </c>
      <c r="B52" s="263"/>
      <c r="C52" s="439">
        <v>110</v>
      </c>
      <c r="D52" s="525">
        <f t="shared" si="3"/>
        <v>0.18998272884283246</v>
      </c>
      <c r="E52" s="440">
        <v>377</v>
      </c>
      <c r="F52" s="646">
        <f t="shared" si="0"/>
        <v>0.65112262521588948</v>
      </c>
      <c r="G52" s="440">
        <v>92</v>
      </c>
      <c r="H52" s="647">
        <f t="shared" si="1"/>
        <v>0.15889464594127806</v>
      </c>
      <c r="I52" s="648">
        <f>C52+E52+G52</f>
        <v>579</v>
      </c>
      <c r="J52" s="649">
        <v>1</v>
      </c>
    </row>
    <row r="53" spans="1:10" ht="14.4" customHeight="1">
      <c r="A53" s="419" t="s">
        <v>246</v>
      </c>
      <c r="B53" s="58"/>
      <c r="C53" s="439">
        <v>182</v>
      </c>
      <c r="D53" s="525">
        <f t="shared" si="3"/>
        <v>0.10781990521327015</v>
      </c>
      <c r="E53" s="441">
        <v>1264</v>
      </c>
      <c r="F53" s="646">
        <f t="shared" si="0"/>
        <v>0.74881516587677721</v>
      </c>
      <c r="G53" s="441">
        <v>242</v>
      </c>
      <c r="H53" s="647">
        <f t="shared" si="1"/>
        <v>0.14336492890995262</v>
      </c>
      <c r="I53" s="648">
        <f>C53+E53+G53</f>
        <v>1688</v>
      </c>
      <c r="J53" s="649">
        <v>1</v>
      </c>
    </row>
    <row r="54" spans="1:10" ht="14.4" customHeight="1">
      <c r="A54" s="561" t="s">
        <v>247</v>
      </c>
      <c r="B54" s="571"/>
      <c r="C54" s="572">
        <f>SUM(C48:C53)</f>
        <v>425</v>
      </c>
      <c r="D54" s="650">
        <f>(C54*J54)/I54</f>
        <v>0.12977099236641221</v>
      </c>
      <c r="E54" s="572">
        <f>SUM(E48:E53)</f>
        <v>2325</v>
      </c>
      <c r="F54" s="650">
        <f t="shared" si="0"/>
        <v>0.70992366412213737</v>
      </c>
      <c r="G54" s="573">
        <f>SUM(G48:G53)</f>
        <v>525</v>
      </c>
      <c r="H54" s="650">
        <f t="shared" si="1"/>
        <v>0.16030534351145037</v>
      </c>
      <c r="I54" s="573">
        <f>SUM(I48:I53)</f>
        <v>3275</v>
      </c>
      <c r="J54" s="650">
        <v>1</v>
      </c>
    </row>
    <row r="55" spans="1:10">
      <c r="A55" s="65"/>
      <c r="B55" s="65"/>
      <c r="C55" s="59"/>
      <c r="D55" s="65"/>
      <c r="F55" s="58"/>
      <c r="G55" s="58"/>
      <c r="H55" s="65"/>
      <c r="I55" s="64"/>
      <c r="J55" s="65"/>
    </row>
    <row r="56" spans="1:10" ht="19.5" customHeight="1">
      <c r="A56" s="821" t="s">
        <v>252</v>
      </c>
      <c r="B56" s="821"/>
      <c r="C56" s="821"/>
      <c r="D56" s="821"/>
    </row>
    <row r="57" spans="1:10" ht="19.5" customHeight="1">
      <c r="A57" s="822"/>
      <c r="B57" s="822"/>
      <c r="C57" s="822"/>
      <c r="D57" s="822"/>
    </row>
    <row r="58" spans="1:10" ht="19.5" customHeight="1">
      <c r="A58" s="450"/>
      <c r="B58" s="450"/>
      <c r="C58" s="451" t="s">
        <v>49</v>
      </c>
      <c r="D58" s="721" t="s">
        <v>50</v>
      </c>
    </row>
    <row r="59" spans="1:10">
      <c r="A59" s="823" t="s">
        <v>35</v>
      </c>
      <c r="B59" s="263" t="s">
        <v>51</v>
      </c>
      <c r="C59" s="708">
        <v>841</v>
      </c>
      <c r="D59" s="445">
        <v>0.79339999999999999</v>
      </c>
    </row>
    <row r="60" spans="1:10">
      <c r="A60" s="824"/>
      <c r="B60" s="263" t="s">
        <v>171</v>
      </c>
      <c r="C60" s="708">
        <v>42</v>
      </c>
      <c r="D60" s="445">
        <v>0.53849999999999998</v>
      </c>
    </row>
    <row r="61" spans="1:10">
      <c r="A61" s="824"/>
      <c r="B61" s="263" t="s">
        <v>133</v>
      </c>
      <c r="C61" s="708">
        <v>39</v>
      </c>
      <c r="D61" s="445">
        <v>0.57350000000000001</v>
      </c>
    </row>
    <row r="62" spans="1:10">
      <c r="A62" s="824"/>
      <c r="B62" s="263" t="s">
        <v>172</v>
      </c>
      <c r="C62" s="708">
        <v>11</v>
      </c>
      <c r="D62" s="445">
        <f>11/12</f>
        <v>0.91666666666666663</v>
      </c>
    </row>
    <row r="63" spans="1:10">
      <c r="A63" s="824"/>
      <c r="B63" s="263" t="s">
        <v>253</v>
      </c>
      <c r="C63" s="708">
        <v>13</v>
      </c>
      <c r="D63" s="445">
        <f>13/19</f>
        <v>0.68421052631578949</v>
      </c>
    </row>
    <row r="64" spans="1:10">
      <c r="A64" s="824"/>
      <c r="B64" s="263" t="s">
        <v>254</v>
      </c>
      <c r="C64" s="708">
        <f>15+16</f>
        <v>31</v>
      </c>
      <c r="D64" s="445">
        <f>C64/(4+143)</f>
        <v>0.21088435374149661</v>
      </c>
    </row>
    <row r="65" spans="1:10">
      <c r="A65" s="824"/>
      <c r="B65" s="263" t="s">
        <v>255</v>
      </c>
      <c r="C65" s="708">
        <v>11</v>
      </c>
      <c r="D65" s="445">
        <f>11/14</f>
        <v>0.7857142857142857</v>
      </c>
    </row>
    <row r="66" spans="1:10">
      <c r="A66" s="824"/>
      <c r="B66" s="263" t="s">
        <v>256</v>
      </c>
      <c r="C66" s="708">
        <v>2</v>
      </c>
      <c r="D66" s="445">
        <f>2/5</f>
        <v>0.4</v>
      </c>
    </row>
    <row r="67" spans="1:10">
      <c r="A67" s="825"/>
      <c r="B67" s="709" t="s">
        <v>257</v>
      </c>
      <c r="C67" s="248">
        <v>990</v>
      </c>
      <c r="D67" s="710">
        <f>990/1434</f>
        <v>0.69037656903765687</v>
      </c>
    </row>
    <row r="68" spans="1:10">
      <c r="A68" s="823" t="s">
        <v>36</v>
      </c>
      <c r="B68" s="263" t="s">
        <v>258</v>
      </c>
      <c r="C68" s="708">
        <v>1076</v>
      </c>
      <c r="D68" s="445">
        <v>0.75880000000000003</v>
      </c>
    </row>
    <row r="69" spans="1:10">
      <c r="A69" s="824"/>
      <c r="B69" s="263" t="s">
        <v>259</v>
      </c>
      <c r="C69" s="708">
        <v>0</v>
      </c>
      <c r="D69" s="445" t="s">
        <v>11</v>
      </c>
    </row>
    <row r="70" spans="1:10">
      <c r="A70" s="825"/>
      <c r="B70" s="709" t="s">
        <v>260</v>
      </c>
      <c r="C70" s="248">
        <f>C68</f>
        <v>1076</v>
      </c>
      <c r="D70" s="710">
        <f>C70/1452</f>
        <v>0.74104683195592291</v>
      </c>
      <c r="E70" s="443"/>
      <c r="F70" s="443"/>
      <c r="G70" s="443"/>
      <c r="H70" s="651"/>
      <c r="I70" s="443"/>
      <c r="J70" s="443"/>
    </row>
    <row r="71" spans="1:10">
      <c r="A71" s="826" t="s">
        <v>62</v>
      </c>
      <c r="B71" s="711" t="s">
        <v>53</v>
      </c>
      <c r="C71" s="708">
        <v>337</v>
      </c>
      <c r="D71" s="445">
        <v>1</v>
      </c>
      <c r="E71" s="443"/>
      <c r="F71" s="443"/>
      <c r="G71" s="443"/>
      <c r="H71" s="443"/>
      <c r="I71" s="443"/>
      <c r="J71" s="443"/>
    </row>
    <row r="72" spans="1:10">
      <c r="A72" s="827"/>
      <c r="B72" s="712" t="s">
        <v>261</v>
      </c>
      <c r="C72" s="708">
        <v>32</v>
      </c>
      <c r="D72" s="445">
        <v>1</v>
      </c>
      <c r="F72" s="443"/>
      <c r="G72" s="443"/>
      <c r="H72" s="443"/>
      <c r="I72" s="443"/>
      <c r="J72" s="443"/>
    </row>
    <row r="73" spans="1:10">
      <c r="A73" s="827"/>
      <c r="B73" s="712" t="s">
        <v>262</v>
      </c>
      <c r="C73" s="708">
        <v>14</v>
      </c>
      <c r="D73" s="445">
        <v>1</v>
      </c>
      <c r="E73" s="443"/>
      <c r="F73" s="443"/>
      <c r="G73" s="443"/>
      <c r="H73" s="443"/>
      <c r="I73" s="443"/>
      <c r="J73" s="443"/>
    </row>
    <row r="74" spans="1:10">
      <c r="A74" s="828"/>
      <c r="B74" s="714" t="s">
        <v>263</v>
      </c>
      <c r="C74" s="248">
        <f>SUM(C71:C73)</f>
        <v>383</v>
      </c>
      <c r="D74" s="710">
        <v>1</v>
      </c>
      <c r="E74" s="443"/>
      <c r="F74" s="443"/>
      <c r="G74" s="443"/>
      <c r="H74" s="443"/>
      <c r="I74" s="443"/>
      <c r="J74" s="443"/>
    </row>
    <row r="75" spans="1:10">
      <c r="A75" s="713" t="s">
        <v>237</v>
      </c>
      <c r="B75" s="712" t="s">
        <v>264</v>
      </c>
      <c r="C75" s="248">
        <v>0</v>
      </c>
      <c r="D75" s="445">
        <v>0</v>
      </c>
      <c r="E75" s="443"/>
      <c r="F75" s="443"/>
      <c r="G75" s="443"/>
      <c r="H75" s="443"/>
      <c r="I75" s="443"/>
      <c r="J75" s="443"/>
    </row>
    <row r="76" spans="1:10">
      <c r="A76" s="713" t="s">
        <v>238</v>
      </c>
      <c r="B76" s="712" t="s">
        <v>265</v>
      </c>
      <c r="C76" s="248">
        <v>0</v>
      </c>
      <c r="D76" s="445">
        <v>0</v>
      </c>
      <c r="E76" s="443"/>
      <c r="F76" s="443"/>
      <c r="G76" s="443"/>
      <c r="H76" s="443"/>
      <c r="I76" s="443"/>
      <c r="J76" s="443"/>
    </row>
    <row r="77" spans="1:10">
      <c r="A77" s="829" t="s">
        <v>45</v>
      </c>
      <c r="B77" s="830"/>
      <c r="C77" s="444">
        <f>C67+C70+C74+C75+C76</f>
        <v>2449</v>
      </c>
      <c r="D77" s="715">
        <v>0.74760000000000004</v>
      </c>
      <c r="E77" s="443"/>
      <c r="F77" s="443"/>
      <c r="G77" s="443"/>
      <c r="H77" s="443"/>
      <c r="I77" s="443"/>
      <c r="J77" s="443"/>
    </row>
    <row r="78" spans="1:10">
      <c r="A78" s="816" t="s">
        <v>45</v>
      </c>
      <c r="B78" s="817"/>
      <c r="C78" s="444">
        <v>1715</v>
      </c>
      <c r="D78" s="574">
        <v>0.61</v>
      </c>
      <c r="E78" s="443"/>
      <c r="F78" s="443"/>
      <c r="G78" s="443"/>
      <c r="H78" s="443"/>
      <c r="I78" s="443"/>
      <c r="J78" s="443"/>
    </row>
    <row r="79" spans="1:10">
      <c r="A79" s="309"/>
      <c r="B79" s="309"/>
      <c r="C79" s="11"/>
      <c r="D79" s="448"/>
      <c r="E79" s="443"/>
      <c r="F79" s="443"/>
      <c r="G79" s="443"/>
      <c r="H79" s="443"/>
      <c r="I79" s="443"/>
      <c r="J79" s="443"/>
    </row>
    <row r="80" spans="1:10">
      <c r="A80" s="309"/>
      <c r="B80" s="309"/>
      <c r="C80" s="11"/>
      <c r="D80" s="448"/>
      <c r="E80" s="443"/>
      <c r="F80" s="443"/>
      <c r="G80" s="443"/>
      <c r="H80" s="443"/>
      <c r="I80" s="443"/>
      <c r="J80" s="443"/>
    </row>
    <row r="81" spans="1:31">
      <c r="A81" s="821" t="s">
        <v>266</v>
      </c>
      <c r="B81" s="821"/>
      <c r="C81" s="821"/>
      <c r="D81" s="821"/>
      <c r="E81" s="821"/>
      <c r="F81" s="821"/>
      <c r="G81" s="821"/>
      <c r="H81" s="821"/>
      <c r="I81" s="821"/>
      <c r="J81" s="821"/>
      <c r="K81" s="821"/>
    </row>
    <row r="82" spans="1:31">
      <c r="A82" s="821"/>
      <c r="B82" s="821"/>
      <c r="C82" s="821"/>
      <c r="D82" s="821"/>
      <c r="E82" s="821"/>
      <c r="F82" s="821"/>
      <c r="G82" s="821"/>
      <c r="H82" s="821"/>
      <c r="I82" s="821"/>
      <c r="J82" s="821"/>
      <c r="K82" s="821"/>
    </row>
    <row r="83" spans="1:31" ht="21.6">
      <c r="A83" s="716"/>
      <c r="B83" s="442"/>
      <c r="C83" s="718" t="s">
        <v>49</v>
      </c>
      <c r="D83" s="717" t="s">
        <v>267</v>
      </c>
      <c r="E83" s="443"/>
      <c r="F83" s="443"/>
      <c r="G83" s="443"/>
      <c r="H83" s="443"/>
      <c r="I83" s="443"/>
      <c r="J83" s="443"/>
    </row>
    <row r="84" spans="1:31">
      <c r="A84" s="831" t="s">
        <v>35</v>
      </c>
      <c r="B84" s="263" t="s">
        <v>51</v>
      </c>
      <c r="C84" s="444">
        <v>1956</v>
      </c>
      <c r="D84" s="445">
        <v>0.64849999999999997</v>
      </c>
      <c r="E84" s="443"/>
      <c r="F84" s="443"/>
      <c r="G84" s="443"/>
      <c r="H84" s="443"/>
      <c r="I84" s="443"/>
      <c r="J84" s="443"/>
    </row>
    <row r="85" spans="1:31">
      <c r="A85" s="832"/>
      <c r="B85" s="263" t="s">
        <v>171</v>
      </c>
      <c r="C85" s="248">
        <v>74</v>
      </c>
      <c r="D85" s="445">
        <v>0.49</v>
      </c>
      <c r="E85" s="443"/>
      <c r="F85" s="443"/>
      <c r="G85" s="443"/>
      <c r="H85" s="443"/>
      <c r="I85" s="443"/>
      <c r="J85" s="443"/>
    </row>
    <row r="86" spans="1:31">
      <c r="A86" s="832"/>
      <c r="B86" s="263" t="s">
        <v>133</v>
      </c>
      <c r="C86" s="248">
        <v>45</v>
      </c>
      <c r="D86" s="445">
        <v>0.4</v>
      </c>
      <c r="E86" s="443"/>
      <c r="F86" s="443"/>
      <c r="G86" s="443"/>
      <c r="H86" s="443"/>
      <c r="I86" s="443"/>
      <c r="J86" s="443"/>
    </row>
    <row r="87" spans="1:31">
      <c r="A87" s="832"/>
      <c r="B87" s="263" t="s">
        <v>172</v>
      </c>
      <c r="C87" s="248">
        <v>15</v>
      </c>
      <c r="D87" s="445">
        <f>15/27</f>
        <v>0.55555555555555558</v>
      </c>
      <c r="E87" s="443"/>
      <c r="F87" s="443"/>
      <c r="G87" s="443"/>
      <c r="H87" s="443"/>
      <c r="I87" s="443"/>
      <c r="J87" s="443"/>
    </row>
    <row r="88" spans="1:31">
      <c r="A88" s="832"/>
      <c r="B88" s="263" t="s">
        <v>253</v>
      </c>
      <c r="C88" s="248">
        <v>0</v>
      </c>
      <c r="D88" s="445">
        <v>0</v>
      </c>
      <c r="E88" s="443"/>
      <c r="F88" s="443"/>
      <c r="G88" s="443"/>
      <c r="H88" s="443"/>
      <c r="I88" s="443"/>
      <c r="J88" s="443"/>
    </row>
    <row r="89" spans="1:31">
      <c r="A89" s="833"/>
      <c r="B89" s="263" t="s">
        <v>257</v>
      </c>
      <c r="C89" s="248">
        <f>SUM(C84:C88)</f>
        <v>2090</v>
      </c>
      <c r="D89" s="445">
        <f>C89/3332</f>
        <v>0.62725090036014408</v>
      </c>
      <c r="E89" s="443"/>
      <c r="F89" s="443"/>
      <c r="G89" s="443"/>
      <c r="H89" s="443"/>
      <c r="I89" s="443"/>
      <c r="J89" s="443"/>
    </row>
    <row r="90" spans="1:31">
      <c r="A90" s="446" t="s">
        <v>36</v>
      </c>
      <c r="B90" s="263" t="s">
        <v>101</v>
      </c>
      <c r="C90" s="248">
        <v>520</v>
      </c>
      <c r="D90" s="445">
        <f>C90/1938</f>
        <v>0.26831785345717235</v>
      </c>
      <c r="E90" s="443"/>
      <c r="F90" s="443"/>
      <c r="G90" s="443"/>
      <c r="H90" s="443"/>
      <c r="I90" s="443"/>
      <c r="J90" s="443"/>
    </row>
    <row r="91" spans="1:31">
      <c r="A91" s="447" t="s">
        <v>62</v>
      </c>
      <c r="B91" s="263" t="s">
        <v>53</v>
      </c>
      <c r="C91" s="284">
        <v>1322</v>
      </c>
      <c r="D91" s="445">
        <f>C91/1647</f>
        <v>0.80267152398299935</v>
      </c>
      <c r="E91" s="443"/>
      <c r="F91" s="443"/>
      <c r="G91" s="443"/>
      <c r="H91" s="443"/>
      <c r="I91" s="443"/>
      <c r="J91" s="443"/>
    </row>
    <row r="92" spans="1:31" s="449" customFormat="1">
      <c r="A92" s="829" t="s">
        <v>45</v>
      </c>
      <c r="B92" s="830"/>
      <c r="C92" s="720">
        <f>C91+C90+C89</f>
        <v>3932</v>
      </c>
      <c r="D92" s="719">
        <f>C92/7271</f>
        <v>0.54077843487828359</v>
      </c>
      <c r="E92" s="679"/>
      <c r="F92" s="679"/>
      <c r="G92" s="679"/>
      <c r="H92" s="679"/>
      <c r="I92" s="679"/>
      <c r="J92" s="679"/>
    </row>
    <row r="94" spans="1:31" ht="29.25" customHeight="1">
      <c r="A94" s="815" t="s">
        <v>268</v>
      </c>
      <c r="B94" s="815"/>
      <c r="C94" s="815"/>
      <c r="D94" s="815"/>
      <c r="E94" s="815"/>
      <c r="F94" s="815"/>
      <c r="G94" s="815"/>
      <c r="H94" s="815"/>
      <c r="I94" s="815"/>
      <c r="J94" s="815"/>
      <c r="K94" s="449"/>
      <c r="L94" s="449"/>
      <c r="M94" s="449"/>
      <c r="N94" s="449"/>
      <c r="O94" s="449"/>
      <c r="P94" s="449"/>
      <c r="Q94" s="449"/>
      <c r="R94" s="449"/>
      <c r="S94" s="449"/>
      <c r="T94" s="449"/>
      <c r="U94" s="449"/>
      <c r="V94" s="449"/>
      <c r="W94" s="449"/>
      <c r="X94" s="449"/>
      <c r="Y94" s="449"/>
      <c r="Z94" s="449"/>
      <c r="AA94" s="449"/>
      <c r="AB94" s="449"/>
      <c r="AC94" s="449"/>
      <c r="AD94" s="449"/>
      <c r="AE94" s="449"/>
    </row>
    <row r="95" spans="1:31" ht="24" customHeight="1">
      <c r="A95" s="815" t="s">
        <v>269</v>
      </c>
      <c r="B95" s="815"/>
      <c r="C95" s="815"/>
      <c r="D95" s="815"/>
      <c r="E95" s="815"/>
      <c r="F95" s="815"/>
      <c r="G95" s="815"/>
      <c r="H95" s="815"/>
      <c r="I95" s="815"/>
      <c r="J95" s="815"/>
      <c r="K95" s="449"/>
      <c r="L95" s="449"/>
      <c r="M95" s="449"/>
      <c r="N95" s="449"/>
      <c r="O95" s="449"/>
      <c r="P95" s="449"/>
      <c r="Q95" s="449"/>
      <c r="R95" s="449"/>
      <c r="S95" s="449"/>
      <c r="T95" s="449"/>
      <c r="U95" s="449"/>
      <c r="V95" s="449"/>
      <c r="W95" s="449"/>
      <c r="X95" s="449"/>
      <c r="Y95" s="449"/>
      <c r="Z95" s="449"/>
      <c r="AA95" s="449"/>
      <c r="AB95" s="449"/>
      <c r="AC95" s="449"/>
      <c r="AD95" s="449"/>
      <c r="AE95" s="449"/>
    </row>
    <row r="96" spans="1:31" ht="27.75" customHeight="1">
      <c r="A96" s="758" t="s">
        <v>270</v>
      </c>
      <c r="B96" s="758"/>
      <c r="C96" s="758"/>
      <c r="D96" s="758"/>
      <c r="E96" s="758"/>
      <c r="F96" s="758"/>
      <c r="G96" s="758"/>
      <c r="H96" s="758"/>
      <c r="I96" s="758"/>
      <c r="J96" s="758"/>
    </row>
  </sheetData>
  <mergeCells count="30">
    <mergeCell ref="A92:B92"/>
    <mergeCell ref="A6:B7"/>
    <mergeCell ref="C45:D45"/>
    <mergeCell ref="C32:D32"/>
    <mergeCell ref="A30:H31"/>
    <mergeCell ref="A43:J44"/>
    <mergeCell ref="A19:H20"/>
    <mergeCell ref="A8:H9"/>
    <mergeCell ref="A11:A13"/>
    <mergeCell ref="A14:A16"/>
    <mergeCell ref="A17:B17"/>
    <mergeCell ref="A28:B28"/>
    <mergeCell ref="A22:A24"/>
    <mergeCell ref="A25:A27"/>
    <mergeCell ref="A96:J96"/>
    <mergeCell ref="A95:J95"/>
    <mergeCell ref="A78:B78"/>
    <mergeCell ref="A94:J94"/>
    <mergeCell ref="E32:F32"/>
    <mergeCell ref="G32:H32"/>
    <mergeCell ref="E45:F45"/>
    <mergeCell ref="G45:H45"/>
    <mergeCell ref="I45:J45"/>
    <mergeCell ref="A56:D57"/>
    <mergeCell ref="A59:A67"/>
    <mergeCell ref="A68:A70"/>
    <mergeCell ref="A71:A74"/>
    <mergeCell ref="A77:B77"/>
    <mergeCell ref="A81:K82"/>
    <mergeCell ref="A84:A8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3:H41"/>
  <sheetViews>
    <sheetView showGridLines="0" topLeftCell="A15" zoomScaleNormal="100" workbookViewId="0">
      <selection activeCell="B45" sqref="B45"/>
    </sheetView>
  </sheetViews>
  <sheetFormatPr baseColWidth="10" defaultColWidth="11.44140625" defaultRowHeight="14.4"/>
  <cols>
    <col min="1" max="1" width="14.44140625" style="57" customWidth="1"/>
    <col min="2" max="2" width="13" style="57" customWidth="1"/>
    <col min="3" max="3" width="17.33203125" style="57" customWidth="1"/>
    <col min="4" max="16384" width="11.44140625" style="57"/>
  </cols>
  <sheetData>
    <row r="3" spans="1:8" ht="30.6" customHeight="1"/>
    <row r="5" spans="1:8">
      <c r="A5" s="87"/>
      <c r="B5" s="87"/>
      <c r="C5" s="87"/>
      <c r="D5" s="87"/>
      <c r="E5" s="87"/>
      <c r="F5" s="87"/>
      <c r="G5" s="87"/>
      <c r="H5" s="87"/>
    </row>
    <row r="6" spans="1:8">
      <c r="A6" s="856" t="s">
        <v>271</v>
      </c>
      <c r="B6" s="856"/>
      <c r="C6" s="111"/>
      <c r="D6" s="111"/>
      <c r="E6" s="111"/>
      <c r="F6" s="111"/>
      <c r="G6" s="111"/>
      <c r="H6" s="111"/>
    </row>
    <row r="7" spans="1:8">
      <c r="A7" s="856"/>
      <c r="B7" s="856"/>
      <c r="C7" s="111"/>
      <c r="D7" s="111"/>
      <c r="E7" s="111"/>
      <c r="F7" s="111"/>
      <c r="G7" s="111"/>
      <c r="H7" s="111"/>
    </row>
    <row r="8" spans="1:8" ht="15" customHeight="1">
      <c r="A8" s="821" t="s">
        <v>272</v>
      </c>
      <c r="B8" s="821"/>
      <c r="C8" s="821"/>
      <c r="D8" s="821"/>
      <c r="E8" s="821"/>
      <c r="F8" s="821"/>
      <c r="G8" s="821"/>
      <c r="H8" s="821"/>
    </row>
    <row r="9" spans="1:8" ht="21" customHeight="1" thickBot="1">
      <c r="A9" s="822"/>
      <c r="B9" s="822"/>
      <c r="C9" s="822"/>
      <c r="D9" s="822"/>
      <c r="E9" s="822"/>
      <c r="F9" s="822"/>
      <c r="G9" s="822"/>
      <c r="H9" s="822"/>
    </row>
    <row r="10" spans="1:8">
      <c r="A10" s="442"/>
      <c r="B10" s="442"/>
      <c r="C10" s="442"/>
      <c r="D10" s="453" t="s">
        <v>34</v>
      </c>
      <c r="E10" s="453" t="s">
        <v>36</v>
      </c>
      <c r="F10" s="453" t="s">
        <v>37</v>
      </c>
      <c r="G10" s="453" t="s">
        <v>237</v>
      </c>
      <c r="H10" s="454" t="s">
        <v>223</v>
      </c>
    </row>
    <row r="11" spans="1:8">
      <c r="A11" s="851" t="s">
        <v>273</v>
      </c>
      <c r="B11" s="853" t="s">
        <v>48</v>
      </c>
      <c r="C11" s="455" t="s">
        <v>274</v>
      </c>
      <c r="D11" s="456">
        <f>SUM(E11:H11)</f>
        <v>323</v>
      </c>
      <c r="E11" s="21">
        <v>102</v>
      </c>
      <c r="F11" s="21">
        <v>134</v>
      </c>
      <c r="G11" s="21" t="s">
        <v>11</v>
      </c>
      <c r="H11" s="457">
        <v>87</v>
      </c>
    </row>
    <row r="12" spans="1:8">
      <c r="A12" s="851"/>
      <c r="B12" s="853"/>
      <c r="C12" s="458" t="s">
        <v>275</v>
      </c>
      <c r="D12" s="459">
        <v>9.8000000000000004E-2</v>
      </c>
      <c r="E12" s="460">
        <v>7.0300000000000001E-2</v>
      </c>
      <c r="F12" s="460">
        <v>0.33579999999999999</v>
      </c>
      <c r="G12" s="256" t="s">
        <v>11</v>
      </c>
      <c r="H12" s="452">
        <v>6.0499999999999998E-2</v>
      </c>
    </row>
    <row r="13" spans="1:8">
      <c r="A13" s="851"/>
      <c r="B13" s="854" t="s">
        <v>47</v>
      </c>
      <c r="C13" s="455" t="s">
        <v>274</v>
      </c>
      <c r="D13" s="456">
        <f>SUM(E13:H13)</f>
        <v>77</v>
      </c>
      <c r="E13" s="233">
        <v>14</v>
      </c>
      <c r="F13" s="254">
        <v>27</v>
      </c>
      <c r="G13" s="254" t="s">
        <v>11</v>
      </c>
      <c r="H13" s="461">
        <v>36</v>
      </c>
    </row>
    <row r="14" spans="1:8" ht="15" thickBot="1">
      <c r="A14" s="852"/>
      <c r="B14" s="855"/>
      <c r="C14" s="458" t="s">
        <v>275</v>
      </c>
      <c r="D14" s="663">
        <v>2.3400000000000001E-2</v>
      </c>
      <c r="E14" s="460">
        <v>9.7000000000000003E-3</v>
      </c>
      <c r="F14" s="462">
        <v>6.7699999999999996E-2</v>
      </c>
      <c r="G14" s="463" t="s">
        <v>11</v>
      </c>
      <c r="H14" s="464">
        <v>2.5000000000000001E-2</v>
      </c>
    </row>
    <row r="15" spans="1:8">
      <c r="A15" s="845" t="s">
        <v>276</v>
      </c>
      <c r="B15" s="848" t="s">
        <v>277</v>
      </c>
      <c r="C15" s="442" t="s">
        <v>274</v>
      </c>
      <c r="D15" s="465">
        <f>SUM(E15:H15)</f>
        <v>120</v>
      </c>
      <c r="E15" s="466">
        <v>25</v>
      </c>
      <c r="F15" s="466">
        <v>49</v>
      </c>
      <c r="G15" s="466" t="s">
        <v>11</v>
      </c>
      <c r="H15" s="314">
        <v>46</v>
      </c>
    </row>
    <row r="16" spans="1:8">
      <c r="A16" s="846"/>
      <c r="B16" s="849"/>
      <c r="C16" s="458" t="s">
        <v>275</v>
      </c>
      <c r="D16" s="467">
        <v>3.6400000000000002E-2</v>
      </c>
      <c r="E16" s="460">
        <v>1.72E-2</v>
      </c>
      <c r="F16" s="460">
        <v>0.12280000000000001</v>
      </c>
      <c r="G16" s="468" t="s">
        <v>11</v>
      </c>
      <c r="H16" s="452">
        <v>3.2000000000000001E-2</v>
      </c>
    </row>
    <row r="17" spans="1:8">
      <c r="A17" s="846"/>
      <c r="B17" s="850" t="s">
        <v>250</v>
      </c>
      <c r="C17" s="455" t="s">
        <v>274</v>
      </c>
      <c r="D17" s="469">
        <f>SUM(E17:H17)</f>
        <v>258</v>
      </c>
      <c r="E17" s="254">
        <v>84</v>
      </c>
      <c r="F17" s="254">
        <v>101</v>
      </c>
      <c r="G17" s="254" t="s">
        <v>11</v>
      </c>
      <c r="H17" s="288">
        <v>73</v>
      </c>
    </row>
    <row r="18" spans="1:8">
      <c r="A18" s="846"/>
      <c r="B18" s="849"/>
      <c r="C18" s="458" t="s">
        <v>275</v>
      </c>
      <c r="D18" s="467">
        <v>7.8299999999999995E-2</v>
      </c>
      <c r="E18" s="460">
        <v>5.79E-2</v>
      </c>
      <c r="F18" s="460">
        <v>0.25309999999999999</v>
      </c>
      <c r="G18" s="468" t="s">
        <v>11</v>
      </c>
      <c r="H18" s="452">
        <v>5.0700000000000002E-2</v>
      </c>
    </row>
    <row r="19" spans="1:8">
      <c r="A19" s="846"/>
      <c r="B19" s="850" t="s">
        <v>278</v>
      </c>
      <c r="C19" s="455" t="s">
        <v>274</v>
      </c>
      <c r="D19" s="469">
        <f>SUM(E19:H19)</f>
        <v>22</v>
      </c>
      <c r="E19" s="254">
        <v>7</v>
      </c>
      <c r="F19" s="254">
        <v>11</v>
      </c>
      <c r="G19" s="254" t="s">
        <v>11</v>
      </c>
      <c r="H19" s="288">
        <v>4</v>
      </c>
    </row>
    <row r="20" spans="1:8">
      <c r="A20" s="847"/>
      <c r="B20" s="849"/>
      <c r="C20" s="458" t="s">
        <v>275</v>
      </c>
      <c r="D20" s="165">
        <v>6.7000000000000002E-3</v>
      </c>
      <c r="E20" s="470">
        <v>4.7999999999999996E-3</v>
      </c>
      <c r="F20" s="470">
        <v>2.76E-2</v>
      </c>
      <c r="G20" s="471" t="s">
        <v>11</v>
      </c>
      <c r="H20" s="472">
        <v>2.8E-3</v>
      </c>
    </row>
    <row r="21" spans="1:8">
      <c r="A21" s="473"/>
      <c r="B21" s="298"/>
      <c r="C21" s="474"/>
      <c r="D21" s="475"/>
      <c r="E21" s="476"/>
      <c r="F21" s="476"/>
      <c r="G21" s="477"/>
      <c r="H21" s="476"/>
    </row>
    <row r="22" spans="1:8" ht="15" customHeight="1">
      <c r="A22" s="821" t="s">
        <v>279</v>
      </c>
      <c r="B22" s="821"/>
      <c r="C22" s="821"/>
      <c r="D22" s="821"/>
      <c r="E22" s="821"/>
      <c r="F22" s="821"/>
      <c r="G22" s="821"/>
      <c r="H22" s="821"/>
    </row>
    <row r="23" spans="1:8" ht="15" customHeight="1" thickBot="1">
      <c r="A23" s="822"/>
      <c r="B23" s="822"/>
      <c r="C23" s="822"/>
      <c r="D23" s="822"/>
      <c r="E23" s="822"/>
      <c r="F23" s="822"/>
      <c r="G23" s="822"/>
      <c r="H23" s="822"/>
    </row>
    <row r="24" spans="1:8" ht="15" customHeight="1">
      <c r="A24" s="442"/>
      <c r="B24" s="442"/>
      <c r="C24" s="442"/>
      <c r="D24" s="453" t="s">
        <v>34</v>
      </c>
      <c r="E24" s="453" t="s">
        <v>36</v>
      </c>
      <c r="F24" s="453" t="s">
        <v>37</v>
      </c>
      <c r="G24" s="453" t="s">
        <v>237</v>
      </c>
      <c r="H24" s="722" t="s">
        <v>223</v>
      </c>
    </row>
    <row r="25" spans="1:8">
      <c r="A25" s="851" t="s">
        <v>273</v>
      </c>
      <c r="B25" s="853" t="s">
        <v>48</v>
      </c>
      <c r="C25" s="455" t="s">
        <v>274</v>
      </c>
      <c r="D25" s="456">
        <f>SUM(E25:H25)</f>
        <v>375</v>
      </c>
      <c r="E25" s="21">
        <v>109</v>
      </c>
      <c r="F25" s="21">
        <v>154</v>
      </c>
      <c r="G25" s="254" t="s">
        <v>11</v>
      </c>
      <c r="H25" s="408">
        <v>112</v>
      </c>
    </row>
    <row r="26" spans="1:8">
      <c r="A26" s="851"/>
      <c r="B26" s="853"/>
      <c r="C26" s="458" t="s">
        <v>275</v>
      </c>
      <c r="D26" s="459">
        <v>0.1138</v>
      </c>
      <c r="E26" s="460">
        <v>7.51E-2</v>
      </c>
      <c r="F26" s="460">
        <v>0.38600000000000001</v>
      </c>
      <c r="G26" s="254" t="s">
        <v>11</v>
      </c>
      <c r="H26" s="478">
        <v>7.7899999999999997E-2</v>
      </c>
    </row>
    <row r="27" spans="1:8">
      <c r="A27" s="851"/>
      <c r="B27" s="854" t="s">
        <v>47</v>
      </c>
      <c r="C27" s="455" t="s">
        <v>274</v>
      </c>
      <c r="D27" s="456">
        <f>SUM(E27:H27)</f>
        <v>60</v>
      </c>
      <c r="E27" s="233">
        <v>7</v>
      </c>
      <c r="F27" s="254">
        <v>30</v>
      </c>
      <c r="G27" s="254" t="s">
        <v>11</v>
      </c>
      <c r="H27" s="255">
        <v>23</v>
      </c>
    </row>
    <row r="28" spans="1:8">
      <c r="A28" s="852"/>
      <c r="B28" s="855"/>
      <c r="C28" s="458" t="s">
        <v>275</v>
      </c>
      <c r="D28" s="663">
        <v>1.8200000000000001E-2</v>
      </c>
      <c r="E28" s="460">
        <v>4.7999999999999996E-3</v>
      </c>
      <c r="F28" s="462">
        <v>7.5200000000000003E-2</v>
      </c>
      <c r="G28" s="664" t="s">
        <v>11</v>
      </c>
      <c r="H28" s="479">
        <v>1.6E-2</v>
      </c>
    </row>
    <row r="29" spans="1:8">
      <c r="A29" s="845" t="s">
        <v>276</v>
      </c>
      <c r="B29" s="848" t="s">
        <v>277</v>
      </c>
      <c r="C29" s="442" t="s">
        <v>274</v>
      </c>
      <c r="D29" s="465">
        <f>SUM(E29:H29)</f>
        <v>67</v>
      </c>
      <c r="E29" s="466">
        <v>15</v>
      </c>
      <c r="F29" s="466">
        <v>36</v>
      </c>
      <c r="G29" s="21" t="s">
        <v>11</v>
      </c>
      <c r="H29" s="314">
        <v>16</v>
      </c>
    </row>
    <row r="30" spans="1:8">
      <c r="A30" s="846"/>
      <c r="B30" s="849"/>
      <c r="C30" s="458" t="s">
        <v>275</v>
      </c>
      <c r="D30" s="467">
        <v>2.0299999999999999E-2</v>
      </c>
      <c r="E30" s="460">
        <v>1.03E-2</v>
      </c>
      <c r="F30" s="460">
        <v>9.0200000000000002E-2</v>
      </c>
      <c r="G30" s="254" t="s">
        <v>11</v>
      </c>
      <c r="H30" s="478">
        <v>1.11E-2</v>
      </c>
    </row>
    <row r="31" spans="1:8">
      <c r="A31" s="846"/>
      <c r="B31" s="850" t="s">
        <v>250</v>
      </c>
      <c r="C31" s="455" t="s">
        <v>274</v>
      </c>
      <c r="D31" s="469">
        <f>SUM(E31:H31)</f>
        <v>306</v>
      </c>
      <c r="E31" s="254">
        <v>80</v>
      </c>
      <c r="F31" s="254">
        <v>128</v>
      </c>
      <c r="G31" s="254" t="s">
        <v>11</v>
      </c>
      <c r="H31" s="288">
        <v>98</v>
      </c>
    </row>
    <row r="32" spans="1:8">
      <c r="A32" s="846"/>
      <c r="B32" s="849"/>
      <c r="C32" s="458" t="s">
        <v>275</v>
      </c>
      <c r="D32" s="459">
        <v>9.2899999999999996E-2</v>
      </c>
      <c r="E32" s="460">
        <v>5.5199999999999999E-2</v>
      </c>
      <c r="F32" s="460">
        <v>0.32079999999999997</v>
      </c>
      <c r="G32" s="254" t="s">
        <v>11</v>
      </c>
      <c r="H32" s="478">
        <v>6.8099999999999994E-2</v>
      </c>
    </row>
    <row r="33" spans="1:8">
      <c r="A33" s="846"/>
      <c r="B33" s="850" t="s">
        <v>278</v>
      </c>
      <c r="C33" s="455" t="s">
        <v>274</v>
      </c>
      <c r="D33" s="456">
        <f>SUM(E33:H33)</f>
        <v>62</v>
      </c>
      <c r="E33" s="254">
        <v>21</v>
      </c>
      <c r="F33" s="254">
        <v>20</v>
      </c>
      <c r="G33" s="254" t="s">
        <v>11</v>
      </c>
      <c r="H33" s="288">
        <v>21</v>
      </c>
    </row>
    <row r="34" spans="1:8">
      <c r="A34" s="847"/>
      <c r="B34" s="849"/>
      <c r="C34" s="458" t="s">
        <v>275</v>
      </c>
      <c r="D34" s="165">
        <v>1.8800000000000001E-2</v>
      </c>
      <c r="E34" s="470">
        <v>1.4500000000000001E-2</v>
      </c>
      <c r="F34" s="470">
        <v>5.0099999999999999E-2</v>
      </c>
      <c r="G34" s="665" t="s">
        <v>11</v>
      </c>
      <c r="H34" s="480">
        <v>1.46E-2</v>
      </c>
    </row>
    <row r="37" spans="1:8">
      <c r="A37" s="821" t="s">
        <v>280</v>
      </c>
      <c r="B37" s="821"/>
      <c r="C37" s="821"/>
      <c r="D37" s="821"/>
      <c r="E37" s="821"/>
      <c r="F37" s="821"/>
      <c r="G37" s="821"/>
    </row>
    <row r="38" spans="1:8">
      <c r="A38" s="822"/>
      <c r="B38" s="822"/>
      <c r="C38" s="822"/>
      <c r="D38" s="822"/>
      <c r="E38" s="822"/>
      <c r="F38" s="822"/>
      <c r="G38" s="822"/>
    </row>
    <row r="39" spans="1:8" s="724" customFormat="1" ht="12.75" customHeight="1">
      <c r="A39" s="723"/>
      <c r="B39" s="723"/>
      <c r="C39" s="865" t="s">
        <v>281</v>
      </c>
      <c r="D39" s="865"/>
      <c r="E39" s="865"/>
      <c r="F39" s="865"/>
      <c r="G39" s="860">
        <v>2025</v>
      </c>
      <c r="H39" s="860"/>
    </row>
    <row r="40" spans="1:8" s="724" customFormat="1" ht="19.5" customHeight="1">
      <c r="A40" s="859" t="s">
        <v>20</v>
      </c>
      <c r="B40" s="859"/>
      <c r="C40" s="857" t="s">
        <v>282</v>
      </c>
      <c r="D40" s="857"/>
      <c r="E40" s="857"/>
      <c r="F40" s="857"/>
      <c r="G40" s="861">
        <v>4.0099999999999997E-2</v>
      </c>
      <c r="H40" s="862"/>
    </row>
    <row r="41" spans="1:8" s="724" customFormat="1" ht="19.5" customHeight="1">
      <c r="A41" s="859" t="s">
        <v>283</v>
      </c>
      <c r="B41" s="859"/>
      <c r="C41" s="858" t="s">
        <v>284</v>
      </c>
      <c r="D41" s="858"/>
      <c r="E41" s="858"/>
      <c r="F41" s="858"/>
      <c r="G41" s="863">
        <v>0.04</v>
      </c>
      <c r="H41" s="864"/>
    </row>
  </sheetData>
  <mergeCells count="26">
    <mergeCell ref="A37:G38"/>
    <mergeCell ref="C40:F40"/>
    <mergeCell ref="C41:F41"/>
    <mergeCell ref="A41:B41"/>
    <mergeCell ref="A40:B40"/>
    <mergeCell ref="G39:H39"/>
    <mergeCell ref="G40:H40"/>
    <mergeCell ref="G41:H41"/>
    <mergeCell ref="C39:F39"/>
    <mergeCell ref="A6:B7"/>
    <mergeCell ref="A8:H9"/>
    <mergeCell ref="A25:A28"/>
    <mergeCell ref="B25:B26"/>
    <mergeCell ref="B27:B28"/>
    <mergeCell ref="A29:A34"/>
    <mergeCell ref="B29:B30"/>
    <mergeCell ref="B31:B32"/>
    <mergeCell ref="B33:B34"/>
    <mergeCell ref="A11:A14"/>
    <mergeCell ref="B11:B12"/>
    <mergeCell ref="B13:B14"/>
    <mergeCell ref="A15:A20"/>
    <mergeCell ref="B15:B16"/>
    <mergeCell ref="B17:B18"/>
    <mergeCell ref="B19:B20"/>
    <mergeCell ref="A22:H2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8"/>
  <sheetViews>
    <sheetView showGridLines="0" zoomScaleNormal="100" workbookViewId="0">
      <selection activeCell="A34" sqref="A34:F35"/>
    </sheetView>
  </sheetViews>
  <sheetFormatPr baseColWidth="10" defaultColWidth="8.5546875" defaultRowHeight="10.8"/>
  <cols>
    <col min="1" max="1" width="20.88671875" style="1" customWidth="1"/>
    <col min="2" max="2" width="19.33203125" style="1" customWidth="1"/>
    <col min="3" max="6" width="20.44140625" style="55"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8.95" customHeight="1"/>
    <row r="4" spans="1:13" ht="15" customHeight="1">
      <c r="A4" s="443"/>
      <c r="B4" s="443"/>
    </row>
    <row r="5" spans="1:13" ht="15" customHeight="1">
      <c r="A5" s="92"/>
      <c r="B5" s="92"/>
      <c r="C5" s="93"/>
      <c r="D5" s="93"/>
      <c r="E5" s="93"/>
      <c r="F5" s="93"/>
    </row>
    <row r="6" spans="1:13" ht="15" customHeight="1">
      <c r="A6" s="874" t="s">
        <v>285</v>
      </c>
      <c r="B6" s="874"/>
    </row>
    <row r="7" spans="1:13" ht="15" customHeight="1">
      <c r="A7" s="874"/>
      <c r="B7" s="874"/>
    </row>
    <row r="8" spans="1:13" ht="15" customHeight="1">
      <c r="A8" s="821" t="s">
        <v>318</v>
      </c>
      <c r="B8" s="821"/>
      <c r="C8" s="821"/>
      <c r="D8" s="821"/>
      <c r="E8" s="821"/>
      <c r="F8" s="821"/>
    </row>
    <row r="9" spans="1:13" ht="15" customHeight="1" thickBot="1">
      <c r="A9" s="822"/>
      <c r="B9" s="822"/>
      <c r="C9" s="822"/>
      <c r="D9" s="822"/>
      <c r="E9" s="822"/>
      <c r="F9" s="822"/>
      <c r="G9" s="2"/>
      <c r="H9" s="3"/>
      <c r="I9" s="3"/>
      <c r="J9" s="4"/>
      <c r="K9" s="4"/>
      <c r="L9" s="4"/>
    </row>
    <row r="10" spans="1:13" ht="15" customHeight="1">
      <c r="A10" s="275"/>
      <c r="B10" s="275"/>
      <c r="C10" s="239" t="s">
        <v>34</v>
      </c>
      <c r="D10" s="246" t="s">
        <v>36</v>
      </c>
      <c r="E10" s="140" t="s">
        <v>37</v>
      </c>
      <c r="F10" s="252" t="s">
        <v>223</v>
      </c>
      <c r="G10" s="5"/>
      <c r="H10" s="6"/>
      <c r="I10" s="7"/>
      <c r="J10" s="8"/>
      <c r="K10" s="8"/>
      <c r="L10" s="8"/>
      <c r="M10" s="9"/>
    </row>
    <row r="11" spans="1:13" ht="15" customHeight="1">
      <c r="A11" s="868" t="s">
        <v>241</v>
      </c>
      <c r="B11" s="241" t="s">
        <v>48</v>
      </c>
      <c r="C11" s="248">
        <v>17.836666666666666</v>
      </c>
      <c r="D11" s="228">
        <v>7</v>
      </c>
      <c r="E11" s="227">
        <v>34</v>
      </c>
      <c r="F11" s="348">
        <v>12.51</v>
      </c>
      <c r="G11" s="10"/>
      <c r="H11" s="11"/>
      <c r="I11" s="12"/>
      <c r="J11" s="12"/>
      <c r="K11" s="12"/>
      <c r="L11" s="12"/>
      <c r="M11" s="12"/>
    </row>
    <row r="12" spans="1:13" ht="15" customHeight="1">
      <c r="A12" s="869"/>
      <c r="B12" s="241" t="s">
        <v>47</v>
      </c>
      <c r="C12" s="248">
        <v>9.8125</v>
      </c>
      <c r="D12" s="228">
        <v>9</v>
      </c>
      <c r="E12" s="227" t="s">
        <v>11</v>
      </c>
      <c r="F12" s="348">
        <v>10.625</v>
      </c>
      <c r="G12" s="10"/>
      <c r="H12" s="11"/>
      <c r="I12" s="12"/>
      <c r="J12" s="12"/>
      <c r="K12" s="12"/>
      <c r="L12" s="12"/>
      <c r="M12" s="12"/>
    </row>
    <row r="13" spans="1:13" ht="15" customHeight="1">
      <c r="A13" s="763" t="s">
        <v>286</v>
      </c>
      <c r="B13" s="241" t="s">
        <v>48</v>
      </c>
      <c r="C13" s="248">
        <v>108.13333333333333</v>
      </c>
      <c r="D13" s="233">
        <v>282</v>
      </c>
      <c r="E13" s="232">
        <v>28.4</v>
      </c>
      <c r="F13" s="288">
        <v>14</v>
      </c>
      <c r="H13" s="11"/>
      <c r="I13" s="12"/>
      <c r="J13" s="12"/>
      <c r="K13" s="12"/>
      <c r="L13" s="12"/>
      <c r="M13" s="12"/>
    </row>
    <row r="14" spans="1:13" ht="15" customHeight="1">
      <c r="A14" s="765"/>
      <c r="B14" s="241" t="s">
        <v>47</v>
      </c>
      <c r="C14" s="248">
        <v>22.266666666666666</v>
      </c>
      <c r="D14" s="233">
        <v>18</v>
      </c>
      <c r="E14" s="232">
        <v>36</v>
      </c>
      <c r="F14" s="288">
        <v>12.8</v>
      </c>
      <c r="H14" s="11"/>
      <c r="I14" s="12"/>
      <c r="J14" s="12"/>
      <c r="K14" s="12"/>
      <c r="L14" s="12"/>
      <c r="M14" s="12"/>
    </row>
    <row r="15" spans="1:13" ht="15" customHeight="1">
      <c r="A15" s="763" t="s">
        <v>287</v>
      </c>
      <c r="B15" s="241" t="s">
        <v>48</v>
      </c>
      <c r="C15" s="248">
        <v>272.38666666666671</v>
      </c>
      <c r="D15" s="233">
        <v>789</v>
      </c>
      <c r="E15" s="232">
        <v>15.7</v>
      </c>
      <c r="F15" s="288">
        <v>12.46</v>
      </c>
      <c r="H15" s="11"/>
      <c r="I15" s="12"/>
      <c r="J15" s="12"/>
      <c r="K15" s="12"/>
      <c r="L15" s="12"/>
      <c r="M15" s="12"/>
    </row>
    <row r="16" spans="1:13" ht="15" customHeight="1">
      <c r="A16" s="765"/>
      <c r="B16" s="241" t="s">
        <v>47</v>
      </c>
      <c r="C16" s="248">
        <v>30.193333333333332</v>
      </c>
      <c r="D16" s="233">
        <v>56</v>
      </c>
      <c r="E16" s="232">
        <v>16</v>
      </c>
      <c r="F16" s="288">
        <v>18.579999999999998</v>
      </c>
      <c r="H16" s="11"/>
      <c r="I16" s="12"/>
      <c r="J16" s="12"/>
      <c r="K16" s="12"/>
      <c r="L16" s="12"/>
      <c r="M16" s="12"/>
    </row>
    <row r="17" spans="1:13" ht="15" customHeight="1">
      <c r="A17" s="870" t="s">
        <v>244</v>
      </c>
      <c r="B17" s="241" t="s">
        <v>48</v>
      </c>
      <c r="C17" s="248">
        <v>19.391000000000002</v>
      </c>
      <c r="D17" s="233">
        <v>6.7629999999999999</v>
      </c>
      <c r="E17" s="232">
        <v>37.5</v>
      </c>
      <c r="F17" s="288">
        <v>13.91</v>
      </c>
      <c r="G17" s="13"/>
      <c r="H17" s="11"/>
      <c r="I17" s="12"/>
      <c r="J17" s="12"/>
      <c r="K17" s="12"/>
      <c r="L17" s="12"/>
      <c r="M17" s="12"/>
    </row>
    <row r="18" spans="1:13" ht="15" customHeight="1">
      <c r="A18" s="871"/>
      <c r="B18" s="241" t="s">
        <v>47</v>
      </c>
      <c r="C18" s="248">
        <v>11.498333333333335</v>
      </c>
      <c r="D18" s="233">
        <v>1.0449999999999999</v>
      </c>
      <c r="E18" s="232">
        <v>21</v>
      </c>
      <c r="F18" s="288">
        <v>12.45</v>
      </c>
      <c r="G18" s="13"/>
      <c r="H18" s="11"/>
      <c r="I18" s="12"/>
      <c r="J18" s="12"/>
      <c r="K18" s="12"/>
      <c r="L18" s="12"/>
      <c r="M18" s="12"/>
    </row>
    <row r="19" spans="1:13" ht="15" customHeight="1">
      <c r="A19" s="763" t="s">
        <v>245</v>
      </c>
      <c r="B19" s="241" t="s">
        <v>48</v>
      </c>
      <c r="C19" s="248">
        <v>17.489999999999998</v>
      </c>
      <c r="D19" s="233">
        <v>0</v>
      </c>
      <c r="E19" s="232">
        <v>35.200000000000003</v>
      </c>
      <c r="F19" s="288">
        <v>17.27</v>
      </c>
      <c r="G19" s="13"/>
      <c r="H19" s="11"/>
      <c r="I19" s="12"/>
      <c r="J19" s="12"/>
      <c r="K19" s="12"/>
      <c r="L19" s="12"/>
      <c r="M19" s="12"/>
    </row>
    <row r="20" spans="1:13" ht="15" customHeight="1">
      <c r="A20" s="765"/>
      <c r="B20" s="241" t="s">
        <v>47</v>
      </c>
      <c r="C20" s="248">
        <v>34.706666666666671</v>
      </c>
      <c r="D20" s="233">
        <v>73</v>
      </c>
      <c r="E20" s="232">
        <v>18.899999999999999</v>
      </c>
      <c r="F20" s="288">
        <v>12.22</v>
      </c>
      <c r="H20" s="11"/>
      <c r="I20" s="12"/>
      <c r="J20" s="12"/>
      <c r="K20" s="12"/>
      <c r="L20" s="12"/>
      <c r="M20" s="12"/>
    </row>
    <row r="21" spans="1:13" ht="15" customHeight="1">
      <c r="A21" s="854" t="s">
        <v>246</v>
      </c>
      <c r="B21" s="241" t="s">
        <v>48</v>
      </c>
      <c r="C21" s="248">
        <v>19.060000000000002</v>
      </c>
      <c r="D21" s="233">
        <v>20</v>
      </c>
      <c r="E21" s="233" t="s">
        <v>11</v>
      </c>
      <c r="F21" s="288">
        <v>18.12</v>
      </c>
      <c r="H21" s="11"/>
      <c r="I21" s="14"/>
      <c r="J21" s="14"/>
      <c r="K21" s="14"/>
      <c r="L21" s="14"/>
      <c r="M21" s="14"/>
    </row>
    <row r="22" spans="1:13" ht="15" customHeight="1">
      <c r="A22" s="867"/>
      <c r="B22" s="241" t="s">
        <v>47</v>
      </c>
      <c r="C22" s="248">
        <v>16.337</v>
      </c>
      <c r="D22" s="313">
        <v>19.634</v>
      </c>
      <c r="E22" s="313" t="s">
        <v>11</v>
      </c>
      <c r="F22" s="481">
        <v>13.04</v>
      </c>
      <c r="H22" s="11"/>
      <c r="I22" s="14"/>
      <c r="J22" s="14"/>
      <c r="K22" s="14"/>
      <c r="L22" s="14"/>
      <c r="M22" s="14"/>
    </row>
    <row r="23" spans="1:13" ht="15" customHeight="1">
      <c r="A23" s="728" t="s">
        <v>288</v>
      </c>
      <c r="B23" s="706"/>
      <c r="C23" s="725">
        <v>49.250750000000004</v>
      </c>
      <c r="D23" s="232">
        <v>106.78683333333333</v>
      </c>
      <c r="E23" s="232">
        <v>26.966666666666669</v>
      </c>
      <c r="F23" s="288">
        <v>13.998749999999999</v>
      </c>
      <c r="H23" s="11"/>
      <c r="I23" s="14"/>
      <c r="J23" s="14"/>
      <c r="K23" s="14"/>
      <c r="L23" s="14"/>
      <c r="M23" s="14"/>
    </row>
    <row r="24" spans="1:13" ht="15" customHeight="1">
      <c r="A24" s="726"/>
      <c r="B24" s="726"/>
      <c r="C24" s="299"/>
      <c r="D24" s="14"/>
      <c r="E24" s="21"/>
      <c r="F24" s="727"/>
      <c r="H24" s="11"/>
      <c r="I24" s="14"/>
      <c r="J24" s="14"/>
      <c r="K24" s="14"/>
      <c r="L24" s="14"/>
      <c r="M24" s="14"/>
    </row>
    <row r="25" spans="1:13" ht="15" customHeight="1">
      <c r="A25" s="821" t="s">
        <v>289</v>
      </c>
      <c r="B25" s="821"/>
      <c r="C25" s="821"/>
      <c r="D25" s="821"/>
      <c r="E25" s="835"/>
      <c r="F25" s="29"/>
      <c r="H25" s="11"/>
      <c r="I25" s="14"/>
      <c r="J25" s="14"/>
      <c r="K25" s="14"/>
      <c r="L25" s="14"/>
      <c r="M25" s="14"/>
    </row>
    <row r="26" spans="1:13" ht="15" customHeight="1" thickBot="1">
      <c r="A26" s="822"/>
      <c r="B26" s="822"/>
      <c r="C26" s="822"/>
      <c r="D26" s="822"/>
      <c r="E26" s="836"/>
      <c r="F26" s="16"/>
      <c r="G26" s="2"/>
      <c r="H26" s="3"/>
      <c r="I26" s="3"/>
      <c r="J26" s="4"/>
      <c r="K26" s="4"/>
      <c r="L26" s="4"/>
    </row>
    <row r="27" spans="1:13" ht="15" customHeight="1">
      <c r="A27" s="275"/>
      <c r="B27" s="275"/>
      <c r="C27" s="239" t="s">
        <v>34</v>
      </c>
      <c r="D27" s="246" t="s">
        <v>36</v>
      </c>
      <c r="E27" s="140" t="s">
        <v>37</v>
      </c>
      <c r="F27" s="252" t="s">
        <v>223</v>
      </c>
      <c r="G27" s="5"/>
      <c r="H27" s="6"/>
      <c r="I27" s="7"/>
      <c r="J27" s="8"/>
      <c r="K27" s="8"/>
      <c r="L27" s="8"/>
      <c r="M27" s="9"/>
    </row>
    <row r="28" spans="1:13" ht="15" customHeight="1">
      <c r="A28" s="872" t="s">
        <v>290</v>
      </c>
      <c r="B28" s="872"/>
      <c r="C28" s="248">
        <v>38133.75</v>
      </c>
      <c r="D28" s="228">
        <v>14647</v>
      </c>
      <c r="E28" s="227">
        <v>4914</v>
      </c>
      <c r="F28" s="348">
        <v>18572.75</v>
      </c>
      <c r="G28" s="10"/>
      <c r="H28" s="11"/>
      <c r="I28" s="12"/>
      <c r="J28" s="12"/>
      <c r="K28" s="12"/>
      <c r="L28" s="12"/>
      <c r="M28" s="12"/>
    </row>
    <row r="29" spans="1:13" ht="15" customHeight="1">
      <c r="A29" s="872" t="s">
        <v>291</v>
      </c>
      <c r="B29" s="872"/>
      <c r="C29" s="248">
        <v>3753</v>
      </c>
      <c r="D29" s="233">
        <v>2044</v>
      </c>
      <c r="E29" s="232" t="s">
        <v>11</v>
      </c>
      <c r="F29" s="288">
        <v>1709</v>
      </c>
      <c r="H29" s="11"/>
      <c r="I29" s="12"/>
      <c r="J29" s="12"/>
      <c r="K29" s="12"/>
      <c r="L29" s="12"/>
      <c r="M29" s="12"/>
    </row>
    <row r="30" spans="1:13" ht="15" customHeight="1">
      <c r="A30" s="872" t="s">
        <v>292</v>
      </c>
      <c r="B30" s="872"/>
      <c r="C30" s="248">
        <v>6464.75</v>
      </c>
      <c r="D30" s="233">
        <v>2831</v>
      </c>
      <c r="E30" s="232">
        <v>780</v>
      </c>
      <c r="F30" s="288">
        <v>2853.75</v>
      </c>
      <c r="H30" s="11"/>
      <c r="I30" s="12"/>
      <c r="J30" s="12"/>
      <c r="K30" s="12"/>
      <c r="L30" s="12"/>
      <c r="M30" s="12"/>
    </row>
    <row r="31" spans="1:13" ht="15" customHeight="1">
      <c r="A31" s="873" t="s">
        <v>293</v>
      </c>
      <c r="B31" s="873"/>
      <c r="C31" s="248">
        <v>5875</v>
      </c>
      <c r="D31" s="233">
        <v>2929</v>
      </c>
      <c r="E31" s="232">
        <v>2946</v>
      </c>
      <c r="F31" s="288" t="s">
        <v>294</v>
      </c>
      <c r="G31" s="13"/>
      <c r="H31" s="11"/>
      <c r="I31" s="12"/>
      <c r="J31" s="12"/>
      <c r="K31" s="12"/>
      <c r="L31" s="12"/>
      <c r="M31" s="12"/>
    </row>
    <row r="32" spans="1:13" ht="15" customHeight="1">
      <c r="A32" s="866" t="s">
        <v>295</v>
      </c>
      <c r="B32" s="866"/>
      <c r="C32" s="248">
        <v>54226.5</v>
      </c>
      <c r="D32" s="233">
        <v>22451</v>
      </c>
      <c r="E32" s="232">
        <v>8640</v>
      </c>
      <c r="F32" s="288">
        <v>23135.5</v>
      </c>
    </row>
    <row r="33" spans="1:13" ht="15" customHeight="1">
      <c r="A33" s="482"/>
      <c r="B33" s="483"/>
      <c r="C33" s="484"/>
      <c r="D33" s="426"/>
      <c r="E33" s="427"/>
      <c r="F33" s="426"/>
      <c r="H33" s="11"/>
      <c r="I33" s="14"/>
      <c r="J33" s="14"/>
      <c r="K33" s="14"/>
      <c r="L33" s="14"/>
      <c r="M33" s="14"/>
    </row>
    <row r="34" spans="1:13" ht="15" customHeight="1">
      <c r="A34" s="821" t="s">
        <v>319</v>
      </c>
      <c r="B34" s="821"/>
      <c r="C34" s="821"/>
      <c r="D34" s="821"/>
      <c r="E34" s="821"/>
      <c r="F34" s="835"/>
      <c r="H34" s="11"/>
      <c r="I34" s="14"/>
      <c r="J34" s="14"/>
      <c r="K34" s="14"/>
      <c r="L34" s="14"/>
      <c r="M34" s="14"/>
    </row>
    <row r="35" spans="1:13" ht="15" customHeight="1">
      <c r="A35" s="822"/>
      <c r="B35" s="822"/>
      <c r="C35" s="822"/>
      <c r="D35" s="822"/>
      <c r="E35" s="822"/>
      <c r="F35" s="836"/>
    </row>
    <row r="36" spans="1:13" ht="15" customHeight="1">
      <c r="A36" s="275"/>
      <c r="B36" s="275"/>
      <c r="C36" s="239" t="s">
        <v>34</v>
      </c>
      <c r="D36" s="246" t="s">
        <v>36</v>
      </c>
      <c r="E36" s="140" t="s">
        <v>37</v>
      </c>
      <c r="F36" s="252" t="s">
        <v>223</v>
      </c>
    </row>
    <row r="37" spans="1:13" ht="15" customHeight="1">
      <c r="A37" s="872" t="s">
        <v>290</v>
      </c>
      <c r="B37" s="872"/>
      <c r="C37" s="248">
        <v>3339</v>
      </c>
      <c r="D37" s="228">
        <v>1483</v>
      </c>
      <c r="E37" s="227">
        <v>476</v>
      </c>
      <c r="F37" s="348">
        <v>1380</v>
      </c>
    </row>
    <row r="38" spans="1:13" ht="15" customHeight="1">
      <c r="A38" s="872" t="s">
        <v>291</v>
      </c>
      <c r="B38" s="872"/>
      <c r="C38" s="248">
        <v>2049</v>
      </c>
      <c r="D38" s="233">
        <v>1117</v>
      </c>
      <c r="E38" s="232" t="s">
        <v>11</v>
      </c>
      <c r="F38" s="288">
        <v>932</v>
      </c>
    </row>
    <row r="39" spans="1:13" ht="15" customHeight="1">
      <c r="A39" s="872" t="s">
        <v>292</v>
      </c>
      <c r="B39" s="872"/>
      <c r="C39" s="248">
        <v>2518</v>
      </c>
      <c r="D39" s="233">
        <v>1067</v>
      </c>
      <c r="E39" s="232">
        <v>87</v>
      </c>
      <c r="F39" s="288">
        <v>1364</v>
      </c>
    </row>
    <row r="40" spans="1:13" ht="15" customHeight="1">
      <c r="A40" s="873" t="s">
        <v>293</v>
      </c>
      <c r="B40" s="873"/>
      <c r="C40" s="248">
        <v>1967</v>
      </c>
      <c r="D40" s="233">
        <v>1487</v>
      </c>
      <c r="E40" s="232">
        <v>151</v>
      </c>
      <c r="F40" s="348">
        <v>329</v>
      </c>
    </row>
    <row r="41" spans="1:13" ht="33.6" customHeight="1">
      <c r="A41" s="866" t="s">
        <v>296</v>
      </c>
      <c r="B41" s="866"/>
      <c r="C41" s="248">
        <v>3575</v>
      </c>
      <c r="D41" s="233">
        <v>1535</v>
      </c>
      <c r="E41" s="232">
        <v>488</v>
      </c>
      <c r="F41" s="288">
        <v>1552</v>
      </c>
    </row>
    <row r="43" spans="1:13">
      <c r="A43" s="35"/>
    </row>
    <row r="45" spans="1:13">
      <c r="A45" s="35"/>
      <c r="B45" s="35"/>
    </row>
    <row r="48" spans="1:13">
      <c r="A48" s="485"/>
    </row>
  </sheetData>
  <mergeCells count="20">
    <mergeCell ref="A6:B7"/>
    <mergeCell ref="A39:B39"/>
    <mergeCell ref="A25:E26"/>
    <mergeCell ref="A8:F9"/>
    <mergeCell ref="A40:B4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 ref="A34:F3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5"/>
  <sheetViews>
    <sheetView showGridLines="0" tabSelected="1" zoomScaleNormal="100" workbookViewId="0">
      <selection activeCell="B38" sqref="B38"/>
    </sheetView>
  </sheetViews>
  <sheetFormatPr baseColWidth="10" defaultColWidth="9.109375" defaultRowHeight="14.4"/>
  <cols>
    <col min="1" max="1" width="23.44140625" style="57" customWidth="1"/>
    <col min="2" max="2" width="13.109375" style="57" customWidth="1"/>
    <col min="3" max="3" width="14.5546875" style="57" customWidth="1"/>
    <col min="4" max="4" width="13.88671875" style="57" customWidth="1"/>
    <col min="5" max="5" width="11.44140625" style="57" customWidth="1"/>
    <col min="6" max="6" width="16.5546875" style="57" customWidth="1"/>
    <col min="7" max="8" width="11.44140625" style="57" customWidth="1"/>
    <col min="9" max="16384" width="9.109375" style="57"/>
  </cols>
  <sheetData>
    <row r="1" spans="1:17" ht="15" customHeight="1">
      <c r="B1" s="56"/>
    </row>
    <row r="2" spans="1:17" ht="15" customHeight="1">
      <c r="B2" s="56"/>
    </row>
    <row r="3" spans="1:17" ht="15" customHeight="1">
      <c r="B3" s="56"/>
    </row>
    <row r="4" spans="1:17" ht="15" customHeight="1">
      <c r="B4" s="56"/>
    </row>
    <row r="5" spans="1:17">
      <c r="A5" s="87"/>
      <c r="B5" s="88"/>
      <c r="C5" s="87"/>
      <c r="D5" s="87"/>
      <c r="E5" s="87"/>
      <c r="F5" s="87"/>
      <c r="G5" s="87"/>
      <c r="H5" s="87"/>
      <c r="I5" s="87"/>
      <c r="J5" s="87"/>
      <c r="K5" s="87"/>
      <c r="L5" s="87"/>
      <c r="M5" s="87"/>
      <c r="N5" s="87"/>
      <c r="O5" s="111"/>
      <c r="P5" s="111"/>
      <c r="Q5" s="111"/>
    </row>
    <row r="6" spans="1:17">
      <c r="A6" s="111"/>
      <c r="B6" s="112"/>
      <c r="C6" s="111"/>
      <c r="D6" s="111"/>
      <c r="E6" s="111"/>
      <c r="F6" s="111"/>
      <c r="G6" s="111"/>
      <c r="H6" s="111"/>
      <c r="I6" s="111"/>
    </row>
    <row r="7" spans="1:17">
      <c r="B7" s="112"/>
      <c r="C7" s="111"/>
      <c r="D7" s="111"/>
      <c r="E7" s="111"/>
      <c r="F7" s="111"/>
      <c r="G7" s="111"/>
      <c r="H7" s="111"/>
      <c r="I7" s="111"/>
    </row>
    <row r="8" spans="1:17">
      <c r="A8" s="111"/>
      <c r="B8" s="112"/>
      <c r="C8" s="111"/>
      <c r="D8" s="111"/>
      <c r="E8" s="111"/>
      <c r="F8" s="111"/>
      <c r="G8" s="111"/>
      <c r="H8" s="111"/>
      <c r="I8" s="111"/>
    </row>
    <row r="9" spans="1:17">
      <c r="A9" s="111"/>
      <c r="B9" s="112"/>
      <c r="C9" s="111"/>
      <c r="D9" s="111"/>
      <c r="E9" s="111"/>
      <c r="F9" s="111"/>
      <c r="G9" s="111"/>
      <c r="H9" s="111"/>
      <c r="I9" s="111"/>
    </row>
    <row r="10" spans="1:17">
      <c r="A10" s="111"/>
      <c r="B10" s="112"/>
      <c r="C10" s="111"/>
      <c r="D10" s="111"/>
      <c r="E10" s="111"/>
      <c r="F10" s="111"/>
      <c r="G10" s="111"/>
      <c r="H10" s="111"/>
      <c r="I10" s="111"/>
    </row>
    <row r="11" spans="1:17">
      <c r="A11" s="111"/>
      <c r="B11" s="112"/>
      <c r="C11" s="111"/>
      <c r="D11" s="111"/>
      <c r="E11" s="111"/>
      <c r="F11" s="111"/>
      <c r="G11" s="111"/>
      <c r="H11" s="111"/>
      <c r="I11" s="111"/>
    </row>
    <row r="12" spans="1:17">
      <c r="A12" s="111"/>
      <c r="B12" s="112"/>
      <c r="C12" s="111"/>
      <c r="D12" s="111"/>
      <c r="E12" s="111"/>
      <c r="F12" s="111"/>
      <c r="G12" s="111"/>
      <c r="H12" s="111"/>
      <c r="I12" s="111"/>
    </row>
    <row r="13" spans="1:17">
      <c r="A13" s="111"/>
      <c r="B13" s="112"/>
      <c r="C13" s="111"/>
      <c r="D13" s="111"/>
      <c r="E13" s="111"/>
      <c r="F13" s="111"/>
      <c r="G13" s="111"/>
      <c r="H13" s="111"/>
      <c r="I13" s="111"/>
    </row>
    <row r="14" spans="1:17">
      <c r="A14" s="111"/>
      <c r="B14" s="112"/>
      <c r="C14" s="111"/>
      <c r="D14" s="111"/>
      <c r="E14" s="111"/>
      <c r="F14" s="111"/>
      <c r="G14" s="111"/>
      <c r="H14" s="111"/>
      <c r="I14" s="111"/>
    </row>
    <row r="15" spans="1:17">
      <c r="A15" s="111"/>
      <c r="B15" s="112"/>
      <c r="C15" s="111"/>
      <c r="D15" s="111"/>
      <c r="E15" s="111"/>
      <c r="F15" s="111"/>
      <c r="G15" s="111"/>
      <c r="H15" s="111"/>
      <c r="I15" s="111"/>
    </row>
    <row r="16" spans="1:17">
      <c r="A16" s="111"/>
      <c r="B16" s="112"/>
      <c r="C16" s="111"/>
      <c r="D16" s="111"/>
      <c r="E16" s="111"/>
      <c r="F16" s="111"/>
      <c r="G16" s="111"/>
      <c r="H16" s="111"/>
      <c r="I16" s="111"/>
    </row>
    <row r="17" spans="1:17">
      <c r="A17" s="111"/>
      <c r="B17" s="112"/>
      <c r="C17" s="111"/>
      <c r="D17" s="111"/>
      <c r="E17" s="111"/>
      <c r="F17" s="111"/>
      <c r="G17" s="111"/>
      <c r="H17" s="111"/>
      <c r="I17" s="111"/>
    </row>
    <row r="18" spans="1:17">
      <c r="A18" s="111"/>
      <c r="B18" s="112"/>
      <c r="C18" s="111"/>
      <c r="D18" s="111"/>
      <c r="E18" s="111"/>
      <c r="F18" s="111"/>
      <c r="G18" s="111"/>
      <c r="H18" s="111"/>
      <c r="I18" s="111"/>
    </row>
    <row r="19" spans="1:17">
      <c r="A19" s="111"/>
      <c r="B19" s="112"/>
      <c r="C19" s="111"/>
      <c r="D19" s="111"/>
      <c r="E19" s="111"/>
      <c r="F19" s="111"/>
      <c r="G19" s="111"/>
      <c r="H19" s="111"/>
      <c r="I19" s="111"/>
    </row>
    <row r="20" spans="1:17" ht="15" customHeight="1">
      <c r="A20" s="813" t="s">
        <v>297</v>
      </c>
      <c r="B20" s="813"/>
      <c r="C20" s="813"/>
      <c r="D20" s="813"/>
      <c r="E20" s="813"/>
      <c r="F20" s="813"/>
      <c r="G20" s="813"/>
      <c r="H20" s="813"/>
      <c r="I20" s="813"/>
      <c r="J20" s="813"/>
      <c r="K20" s="813"/>
      <c r="L20" s="813"/>
      <c r="M20" s="813"/>
      <c r="N20" s="813"/>
      <c r="O20" s="344"/>
      <c r="P20" s="344"/>
      <c r="Q20" s="344"/>
    </row>
    <row r="21" spans="1:17" ht="15" customHeight="1">
      <c r="A21" s="813"/>
      <c r="B21" s="813"/>
      <c r="C21" s="813"/>
      <c r="D21" s="813"/>
      <c r="E21" s="813"/>
      <c r="F21" s="813"/>
      <c r="G21" s="813"/>
      <c r="H21" s="813"/>
      <c r="I21" s="813"/>
      <c r="J21" s="813"/>
      <c r="K21" s="813"/>
      <c r="L21" s="813"/>
      <c r="M21" s="813"/>
      <c r="N21" s="813"/>
      <c r="O21" s="344"/>
      <c r="P21" s="344"/>
      <c r="Q21" s="344"/>
    </row>
    <row r="22" spans="1:17" ht="15" customHeight="1">
      <c r="A22" s="813"/>
      <c r="B22" s="813"/>
      <c r="C22" s="813"/>
      <c r="D22" s="813"/>
      <c r="E22" s="813"/>
      <c r="F22" s="813"/>
      <c r="G22" s="813"/>
      <c r="H22" s="813"/>
      <c r="I22" s="813"/>
      <c r="J22" s="813"/>
      <c r="K22" s="813"/>
      <c r="L22" s="813"/>
      <c r="M22" s="813"/>
      <c r="N22" s="813"/>
      <c r="O22" s="344"/>
      <c r="P22" s="344"/>
      <c r="Q22" s="344"/>
    </row>
    <row r="23" spans="1:17" ht="15" customHeight="1">
      <c r="A23" s="813"/>
      <c r="B23" s="813"/>
      <c r="C23" s="813"/>
      <c r="D23" s="813"/>
      <c r="E23" s="813"/>
      <c r="F23" s="813"/>
      <c r="G23" s="813"/>
      <c r="H23" s="813"/>
      <c r="I23" s="813"/>
      <c r="J23" s="813"/>
      <c r="K23" s="813"/>
      <c r="L23" s="813"/>
      <c r="M23" s="813"/>
      <c r="N23" s="813"/>
      <c r="O23" s="344"/>
      <c r="P23" s="344"/>
      <c r="Q23" s="344"/>
    </row>
    <row r="24" spans="1:17" ht="15" customHeight="1">
      <c r="A24" s="813"/>
      <c r="B24" s="813"/>
      <c r="C24" s="813"/>
      <c r="D24" s="813"/>
      <c r="E24" s="813"/>
      <c r="F24" s="813"/>
      <c r="G24" s="813"/>
      <c r="H24" s="813"/>
      <c r="I24" s="813"/>
      <c r="J24" s="813"/>
      <c r="K24" s="813"/>
      <c r="L24" s="813"/>
      <c r="M24" s="813"/>
      <c r="N24" s="813"/>
      <c r="O24" s="344"/>
      <c r="P24" s="344"/>
      <c r="Q24" s="344"/>
    </row>
    <row r="25" spans="1:17" ht="15" customHeight="1">
      <c r="A25" s="813"/>
      <c r="B25" s="813"/>
      <c r="C25" s="813"/>
      <c r="D25" s="813"/>
      <c r="E25" s="813"/>
      <c r="F25" s="813"/>
      <c r="G25" s="813"/>
      <c r="H25" s="813"/>
      <c r="I25" s="813"/>
      <c r="J25" s="813"/>
      <c r="K25" s="813"/>
      <c r="L25" s="813"/>
      <c r="M25" s="813"/>
      <c r="N25" s="813"/>
      <c r="O25" s="344"/>
      <c r="P25" s="344"/>
      <c r="Q25" s="344"/>
    </row>
    <row r="26" spans="1:17" ht="15" customHeight="1">
      <c r="A26" s="813"/>
      <c r="B26" s="813"/>
      <c r="C26" s="813"/>
      <c r="D26" s="813"/>
      <c r="E26" s="813"/>
      <c r="F26" s="813"/>
      <c r="G26" s="813"/>
      <c r="H26" s="813"/>
      <c r="I26" s="813"/>
      <c r="J26" s="813"/>
      <c r="K26" s="813"/>
      <c r="L26" s="813"/>
      <c r="M26" s="813"/>
      <c r="N26" s="813"/>
      <c r="O26" s="344"/>
      <c r="P26" s="344"/>
      <c r="Q26" s="344"/>
    </row>
    <row r="28" spans="1:17">
      <c r="A28" s="821" t="s">
        <v>298</v>
      </c>
      <c r="B28" s="821"/>
      <c r="C28" s="821"/>
      <c r="D28" s="821"/>
      <c r="E28" s="821"/>
      <c r="F28" s="111"/>
    </row>
    <row r="29" spans="1:17" ht="15" thickBot="1">
      <c r="A29" s="822"/>
      <c r="B29" s="822"/>
      <c r="C29" s="822"/>
      <c r="D29" s="822"/>
      <c r="E29" s="822"/>
      <c r="F29" s="28"/>
    </row>
    <row r="30" spans="1:17" ht="21.6">
      <c r="A30" s="346"/>
      <c r="B30" s="239" t="s">
        <v>299</v>
      </c>
      <c r="C30" s="347" t="s">
        <v>300</v>
      </c>
      <c r="D30" s="347" t="s">
        <v>301</v>
      </c>
      <c r="E30" s="140" t="s">
        <v>302</v>
      </c>
      <c r="F30" s="178" t="s">
        <v>303</v>
      </c>
    </row>
    <row r="31" spans="1:17">
      <c r="A31" s="164" t="s">
        <v>304</v>
      </c>
      <c r="B31" s="506">
        <v>4.0999999999999996</v>
      </c>
      <c r="C31" s="576">
        <v>3.5</v>
      </c>
      <c r="D31" s="876" t="s">
        <v>323</v>
      </c>
      <c r="E31" s="576">
        <v>3.8</v>
      </c>
      <c r="F31" s="489" t="s">
        <v>305</v>
      </c>
    </row>
    <row r="32" spans="1:17">
      <c r="A32" s="168" t="s">
        <v>306</v>
      </c>
      <c r="B32" s="248" t="s">
        <v>307</v>
      </c>
      <c r="C32" s="486" t="s">
        <v>308</v>
      </c>
      <c r="D32" s="233" t="s">
        <v>309</v>
      </c>
      <c r="E32" s="486" t="s">
        <v>308</v>
      </c>
      <c r="F32" s="232" t="s">
        <v>310</v>
      </c>
    </row>
    <row r="33" spans="1:6">
      <c r="A33" s="168" t="s">
        <v>311</v>
      </c>
      <c r="B33" s="506">
        <v>26.8</v>
      </c>
      <c r="C33" s="576">
        <v>30.4</v>
      </c>
      <c r="D33" s="584" t="s">
        <v>312</v>
      </c>
      <c r="E33" s="576">
        <v>28.4</v>
      </c>
      <c r="F33" s="487" t="s">
        <v>313</v>
      </c>
    </row>
    <row r="34" spans="1:6">
      <c r="A34" s="168" t="s">
        <v>314</v>
      </c>
      <c r="B34" s="248" t="s">
        <v>315</v>
      </c>
      <c r="C34" s="486" t="s">
        <v>315</v>
      </c>
      <c r="D34" s="232" t="s">
        <v>309</v>
      </c>
      <c r="E34" s="488" t="s">
        <v>315</v>
      </c>
      <c r="F34" s="488" t="s">
        <v>310</v>
      </c>
    </row>
    <row r="35" spans="1:6">
      <c r="A35" s="164" t="s">
        <v>316</v>
      </c>
      <c r="B35" s="248" t="s">
        <v>315</v>
      </c>
      <c r="C35" s="486" t="s">
        <v>315</v>
      </c>
      <c r="D35" s="232" t="s">
        <v>309</v>
      </c>
      <c r="E35" s="489" t="s">
        <v>317</v>
      </c>
      <c r="F35" s="488" t="s">
        <v>310</v>
      </c>
    </row>
  </sheetData>
  <mergeCells count="2">
    <mergeCell ref="A20:N26"/>
    <mergeCell ref="A28:E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M75"/>
  <sheetViews>
    <sheetView showGridLines="0" zoomScaleNormal="100" workbookViewId="0">
      <selection activeCell="F20" sqref="F20"/>
    </sheetView>
  </sheetViews>
  <sheetFormatPr baseColWidth="10" defaultColWidth="8.5546875" defaultRowHeight="11.25" customHeight="1"/>
  <cols>
    <col min="1" max="1" width="50.44140625" style="1" customWidth="1"/>
    <col min="2" max="6" width="20.44140625" style="55" customWidth="1"/>
    <col min="7" max="7" width="21.44140625" style="133"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c r="A1" s="116"/>
      <c r="B1" s="117"/>
      <c r="C1" s="118"/>
      <c r="D1" s="119"/>
      <c r="E1" s="118"/>
      <c r="F1" s="118"/>
      <c r="G1" s="120"/>
      <c r="H1" s="65"/>
    </row>
    <row r="2" spans="1:13" ht="15" customHeight="1">
      <c r="A2" s="18"/>
      <c r="B2" s="74"/>
      <c r="C2" s="121"/>
      <c r="E2" s="74"/>
      <c r="F2" s="74"/>
      <c r="G2" s="122"/>
      <c r="H2" s="65"/>
    </row>
    <row r="3" spans="1:13" ht="30" customHeight="1">
      <c r="A3" s="116"/>
      <c r="B3" s="117"/>
      <c r="C3" s="118"/>
      <c r="D3" s="119"/>
      <c r="E3" s="117"/>
      <c r="F3" s="117"/>
      <c r="G3" s="124"/>
      <c r="H3" s="65"/>
    </row>
    <row r="4" spans="1:13" ht="15" customHeight="1">
      <c r="A4" s="125"/>
      <c r="B4" s="74"/>
      <c r="C4" s="121"/>
      <c r="E4" s="74"/>
      <c r="F4" s="74"/>
      <c r="G4" s="126"/>
      <c r="H4" s="65"/>
    </row>
    <row r="5" spans="1:13" ht="14.4">
      <c r="A5" s="92"/>
      <c r="B5" s="93"/>
      <c r="C5" s="93"/>
      <c r="D5" s="93"/>
      <c r="E5" s="93"/>
      <c r="F5" s="93"/>
      <c r="G5" s="127"/>
      <c r="H5" s="64"/>
    </row>
    <row r="6" spans="1:13" s="132" customFormat="1" ht="25.8">
      <c r="A6" s="128" t="s">
        <v>1</v>
      </c>
      <c r="B6" s="129"/>
      <c r="C6" s="129"/>
      <c r="D6" s="129"/>
      <c r="E6" s="129"/>
      <c r="F6" s="129"/>
      <c r="G6" s="130"/>
      <c r="H6" s="131"/>
    </row>
    <row r="7" spans="1:13" ht="14.4">
      <c r="H7" s="64"/>
    </row>
    <row r="8" spans="1:13" ht="24.9" customHeight="1">
      <c r="A8" s="134" t="s">
        <v>2</v>
      </c>
      <c r="B8" s="30"/>
      <c r="C8" s="15"/>
      <c r="D8" s="17"/>
      <c r="E8" s="16"/>
      <c r="F8" s="16"/>
      <c r="G8" s="135"/>
      <c r="H8" s="65"/>
      <c r="I8" s="3"/>
      <c r="J8" s="4"/>
      <c r="K8" s="4"/>
      <c r="L8" s="4"/>
    </row>
    <row r="9" spans="1:13" ht="10.8">
      <c r="A9" s="136"/>
      <c r="B9" s="137" t="s">
        <v>3</v>
      </c>
      <c r="C9" s="138">
        <v>2022</v>
      </c>
      <c r="D9" s="139">
        <v>2023</v>
      </c>
      <c r="E9" s="140">
        <v>2024</v>
      </c>
      <c r="F9" s="140">
        <v>2025</v>
      </c>
      <c r="G9" s="251" t="s">
        <v>4</v>
      </c>
      <c r="H9" s="141" t="s">
        <v>5</v>
      </c>
      <c r="I9" s="7"/>
      <c r="J9" s="8"/>
      <c r="K9" s="8"/>
      <c r="L9" s="8"/>
      <c r="M9" s="9"/>
    </row>
    <row r="10" spans="1:13" s="23" customFormat="1" ht="10.8">
      <c r="A10" s="142" t="s">
        <v>6</v>
      </c>
      <c r="B10" s="490">
        <v>0.51200000000000001</v>
      </c>
      <c r="C10" s="491">
        <v>0.52600000000000002</v>
      </c>
      <c r="D10" s="492">
        <v>0.59099999999999997</v>
      </c>
      <c r="E10" s="491">
        <v>0.59299999999999997</v>
      </c>
      <c r="F10" s="491">
        <v>0.65900000000000003</v>
      </c>
      <c r="G10" s="681">
        <v>0.65100000000000002</v>
      </c>
      <c r="H10" s="146">
        <v>0.6</v>
      </c>
      <c r="I10" s="26"/>
      <c r="J10" s="26"/>
      <c r="K10" s="26"/>
      <c r="L10" s="26"/>
      <c r="M10" s="26"/>
    </row>
    <row r="11" spans="1:13" s="23" customFormat="1" ht="10.8">
      <c r="A11" s="147" t="s">
        <v>7</v>
      </c>
      <c r="B11" s="490">
        <v>0.122</v>
      </c>
      <c r="C11" s="493">
        <v>0.153</v>
      </c>
      <c r="D11" s="494">
        <v>0.17399999999999999</v>
      </c>
      <c r="E11" s="493">
        <v>0.26100000000000001</v>
      </c>
      <c r="F11" s="493">
        <v>0.29853296217416475</v>
      </c>
      <c r="G11" s="682">
        <v>0.28699999999999998</v>
      </c>
      <c r="H11" s="150">
        <v>0.2</v>
      </c>
      <c r="I11" s="26"/>
      <c r="J11" s="26"/>
      <c r="K11" s="26"/>
      <c r="L11" s="26"/>
      <c r="M11" s="26"/>
    </row>
    <row r="12" spans="1:13" s="23" customFormat="1" ht="10.8">
      <c r="A12" s="147" t="s">
        <v>8</v>
      </c>
      <c r="B12" s="165">
        <v>8.3999999999999995E-3</v>
      </c>
      <c r="C12" s="495">
        <v>9.4000000000000004E-3</v>
      </c>
      <c r="D12" s="470">
        <v>1.18E-2</v>
      </c>
      <c r="E12" s="495">
        <v>1.2200000000000001E-2</v>
      </c>
      <c r="F12" s="495">
        <v>1.09E-2</v>
      </c>
      <c r="G12" s="683">
        <v>9.7000000000000003E-3</v>
      </c>
      <c r="H12" s="496">
        <v>8.9999999999999993E-3</v>
      </c>
      <c r="I12" s="25"/>
      <c r="J12" s="25"/>
      <c r="K12" s="25"/>
      <c r="L12" s="25"/>
      <c r="M12" s="25"/>
    </row>
    <row r="13" spans="1:13" ht="14.4">
      <c r="A13" s="152"/>
      <c r="B13" s="153"/>
      <c r="C13" s="154"/>
      <c r="D13" s="155"/>
      <c r="E13" s="155"/>
      <c r="F13" s="638"/>
      <c r="G13" s="156"/>
      <c r="H13" s="65"/>
    </row>
    <row r="14" spans="1:13" ht="14.4">
      <c r="A14" s="157"/>
      <c r="B14" s="158"/>
      <c r="C14" s="159"/>
      <c r="D14" s="160"/>
      <c r="E14" s="160"/>
      <c r="F14" s="639"/>
      <c r="G14" s="161"/>
      <c r="H14" s="65"/>
      <c r="I14" s="57"/>
      <c r="J14" s="57"/>
      <c r="K14" s="57"/>
    </row>
    <row r="15" spans="1:13" ht="24.9" customHeight="1">
      <c r="A15" s="134" t="s">
        <v>9</v>
      </c>
      <c r="B15" s="30"/>
      <c r="C15" s="15"/>
      <c r="D15" s="17"/>
      <c r="E15" s="17"/>
      <c r="F15" s="19"/>
      <c r="G15" s="162"/>
      <c r="H15" s="65"/>
      <c r="I15" s="57"/>
      <c r="J15" s="57"/>
      <c r="K15" s="57"/>
    </row>
    <row r="16" spans="1:13" ht="14.4">
      <c r="A16" s="136"/>
      <c r="B16" s="137" t="s">
        <v>3</v>
      </c>
      <c r="C16" s="684">
        <v>2022</v>
      </c>
      <c r="D16" s="685">
        <v>2023</v>
      </c>
      <c r="E16" s="140">
        <v>2024</v>
      </c>
      <c r="F16" s="140">
        <v>2025</v>
      </c>
      <c r="G16" s="239" t="s">
        <v>4</v>
      </c>
      <c r="H16" s="163" t="s">
        <v>5</v>
      </c>
      <c r="I16" s="57"/>
      <c r="J16" s="57"/>
      <c r="K16" s="57"/>
    </row>
    <row r="17" spans="1:11" ht="14.4">
      <c r="A17" s="164" t="s">
        <v>10</v>
      </c>
      <c r="B17" s="490">
        <v>0</v>
      </c>
      <c r="C17" s="491">
        <v>-7.0000000000000001E-3</v>
      </c>
      <c r="D17" s="492">
        <v>-5.6000000000000001E-2</v>
      </c>
      <c r="E17" s="492">
        <v>0.48599999999999999</v>
      </c>
      <c r="F17" s="686">
        <v>0.71899999999999997</v>
      </c>
      <c r="G17" s="687" t="s">
        <v>11</v>
      </c>
      <c r="H17" s="146">
        <v>-0.3</v>
      </c>
      <c r="I17" s="57"/>
      <c r="J17" s="57"/>
      <c r="K17" s="57"/>
    </row>
    <row r="18" spans="1:11" ht="14.4">
      <c r="A18" s="168" t="s">
        <v>12</v>
      </c>
      <c r="B18" s="169">
        <v>0.24</v>
      </c>
      <c r="C18" s="170">
        <v>0.27</v>
      </c>
      <c r="D18" s="171">
        <v>0.27</v>
      </c>
      <c r="E18" s="171">
        <v>0.31</v>
      </c>
      <c r="F18" s="171" t="s">
        <v>321</v>
      </c>
      <c r="G18" s="688">
        <v>0.17</v>
      </c>
      <c r="H18" s="172">
        <v>0.22</v>
      </c>
      <c r="I18" s="57"/>
      <c r="J18" s="57"/>
      <c r="K18" s="57"/>
    </row>
    <row r="19" spans="1:11" ht="10.8">
      <c r="A19" s="168" t="s">
        <v>13</v>
      </c>
      <c r="B19" s="143">
        <v>0.73</v>
      </c>
      <c r="C19" s="148">
        <v>0.69</v>
      </c>
      <c r="D19" s="149">
        <v>0.63</v>
      </c>
      <c r="E19" s="149">
        <v>0.56999999999999995</v>
      </c>
      <c r="F19" s="494" t="s">
        <v>322</v>
      </c>
      <c r="G19" s="682">
        <v>0.81299999999999994</v>
      </c>
      <c r="H19" s="151">
        <v>0.8</v>
      </c>
    </row>
    <row r="20" spans="1:11" ht="10.8">
      <c r="A20" s="168" t="s">
        <v>14</v>
      </c>
      <c r="B20" s="497">
        <v>1.0009999999999999</v>
      </c>
      <c r="C20" s="170">
        <v>1.052</v>
      </c>
      <c r="D20" s="171">
        <v>0.93100000000000005</v>
      </c>
      <c r="E20" s="171">
        <v>0.92700000000000005</v>
      </c>
      <c r="F20" s="171">
        <v>0.78</v>
      </c>
      <c r="G20" s="688">
        <v>0.74</v>
      </c>
      <c r="H20" s="172">
        <v>0.9</v>
      </c>
    </row>
    <row r="21" spans="1:11" ht="10.8">
      <c r="A21" s="164" t="s">
        <v>15</v>
      </c>
      <c r="B21" s="498">
        <v>193</v>
      </c>
      <c r="C21" s="499">
        <v>171</v>
      </c>
      <c r="D21" s="500" t="s">
        <v>16</v>
      </c>
      <c r="E21" s="500">
        <v>138</v>
      </c>
      <c r="F21" s="500">
        <v>125</v>
      </c>
      <c r="G21" s="689">
        <v>132</v>
      </c>
      <c r="H21" s="501">
        <v>174</v>
      </c>
    </row>
    <row r="22" spans="1:11" ht="10.8">
      <c r="A22" s="875" t="s">
        <v>320</v>
      </c>
      <c r="B22" s="118"/>
      <c r="C22" s="117"/>
      <c r="D22" s="118"/>
      <c r="E22" s="117"/>
      <c r="F22" s="117"/>
      <c r="G22" s="690"/>
      <c r="H22" s="133"/>
    </row>
    <row r="23" spans="1:11" ht="10.8">
      <c r="A23" s="176"/>
      <c r="B23" s="118"/>
      <c r="C23" s="117"/>
      <c r="D23" s="118"/>
      <c r="E23" s="119"/>
      <c r="F23" s="119"/>
      <c r="G23" s="690"/>
      <c r="H23" s="133"/>
    </row>
    <row r="24" spans="1:11" ht="24.9" customHeight="1">
      <c r="A24" s="134" t="s">
        <v>17</v>
      </c>
      <c r="B24" s="19"/>
      <c r="C24" s="15"/>
      <c r="D24" s="17"/>
      <c r="E24" s="17"/>
      <c r="F24" s="17"/>
      <c r="G24" s="30"/>
      <c r="H24" s="177"/>
      <c r="I24" s="57"/>
      <c r="J24" s="57"/>
      <c r="K24" s="57"/>
    </row>
    <row r="25" spans="1:11" ht="14.4">
      <c r="A25" s="136"/>
      <c r="B25" s="137" t="s">
        <v>3</v>
      </c>
      <c r="C25" s="138">
        <v>2022</v>
      </c>
      <c r="D25" s="140">
        <v>2023</v>
      </c>
      <c r="E25" s="178">
        <v>2024</v>
      </c>
      <c r="F25" s="140">
        <v>2025</v>
      </c>
      <c r="G25" s="239" t="s">
        <v>4</v>
      </c>
      <c r="H25" s="163" t="s">
        <v>5</v>
      </c>
      <c r="I25" s="57"/>
      <c r="J25" s="57"/>
      <c r="K25" s="57"/>
    </row>
    <row r="26" spans="1:11" ht="14.4">
      <c r="A26" s="164" t="s">
        <v>18</v>
      </c>
      <c r="B26" s="165">
        <v>8.6499999999999994E-2</v>
      </c>
      <c r="C26" s="166">
        <v>8.7800000000000003E-2</v>
      </c>
      <c r="D26" s="167">
        <v>9.6199999999999994E-2</v>
      </c>
      <c r="E26" s="167">
        <v>0.1</v>
      </c>
      <c r="F26" s="167">
        <v>0.10595419847328244</v>
      </c>
      <c r="G26" s="691">
        <v>0.112</v>
      </c>
      <c r="H26" s="150">
        <v>0.11</v>
      </c>
      <c r="I26" s="57"/>
      <c r="J26" s="57"/>
      <c r="K26" s="57"/>
    </row>
    <row r="27" spans="1:11" ht="14.4">
      <c r="A27" s="168" t="s">
        <v>19</v>
      </c>
      <c r="B27" s="165">
        <v>0.15190000000000001</v>
      </c>
      <c r="C27" s="495">
        <v>0.14829999999999999</v>
      </c>
      <c r="D27" s="470">
        <v>0.17979999999999999</v>
      </c>
      <c r="E27" s="470">
        <v>0.1716</v>
      </c>
      <c r="F27" s="470">
        <v>0.17580000000000001</v>
      </c>
      <c r="G27" s="682">
        <v>0.17399999999999999</v>
      </c>
      <c r="H27" s="150">
        <v>0.2</v>
      </c>
      <c r="I27" s="57"/>
      <c r="J27" s="57"/>
      <c r="K27" s="57"/>
    </row>
    <row r="28" spans="1:11" ht="10.8">
      <c r="A28" s="168" t="s">
        <v>20</v>
      </c>
      <c r="B28" s="165">
        <v>4.99E-2</v>
      </c>
      <c r="C28" s="495">
        <v>3.9199999999999999E-2</v>
      </c>
      <c r="D28" s="470">
        <v>4.5199999999999997E-2</v>
      </c>
      <c r="E28" s="470">
        <v>4.9599999999999998E-2</v>
      </c>
      <c r="F28" s="470">
        <v>4.0099999999999997E-2</v>
      </c>
      <c r="G28" s="692">
        <v>4.2099999999999999E-2</v>
      </c>
      <c r="H28" s="179" t="s">
        <v>21</v>
      </c>
    </row>
    <row r="29" spans="1:11" ht="10.8">
      <c r="A29" s="180"/>
      <c r="B29" s="68"/>
      <c r="C29" s="117"/>
      <c r="D29" s="181"/>
      <c r="E29" s="117"/>
      <c r="F29" s="117"/>
      <c r="G29" s="693"/>
      <c r="H29" s="182"/>
    </row>
    <row r="30" spans="1:11" ht="10.8">
      <c r="A30" s="76"/>
      <c r="B30" s="117"/>
      <c r="C30" s="117"/>
      <c r="D30" s="118"/>
      <c r="E30" s="117"/>
      <c r="F30" s="117"/>
      <c r="G30" s="694"/>
      <c r="H30" s="183"/>
    </row>
    <row r="31" spans="1:11" ht="24.9" customHeight="1">
      <c r="A31" s="134" t="s">
        <v>22</v>
      </c>
      <c r="B31" s="30"/>
      <c r="C31" s="15"/>
      <c r="D31" s="17"/>
      <c r="E31" s="17"/>
      <c r="F31" s="17"/>
      <c r="G31" s="19"/>
      <c r="H31" s="184"/>
    </row>
    <row r="32" spans="1:11" ht="10.8">
      <c r="A32" s="136"/>
      <c r="B32" s="137" t="s">
        <v>3</v>
      </c>
      <c r="C32" s="695">
        <v>2022</v>
      </c>
      <c r="D32" s="140">
        <v>2023</v>
      </c>
      <c r="E32" s="178">
        <v>2024</v>
      </c>
      <c r="F32" s="140">
        <v>2025</v>
      </c>
      <c r="G32" s="239" t="s">
        <v>4</v>
      </c>
      <c r="H32" s="163" t="s">
        <v>5</v>
      </c>
    </row>
    <row r="33" spans="1:8" ht="10.8">
      <c r="A33" s="164" t="s">
        <v>23</v>
      </c>
      <c r="B33" s="502">
        <v>2</v>
      </c>
      <c r="C33" s="503">
        <v>0</v>
      </c>
      <c r="D33" s="504">
        <v>0</v>
      </c>
      <c r="E33" s="504">
        <v>0</v>
      </c>
      <c r="F33" s="504">
        <v>0</v>
      </c>
      <c r="G33" s="696">
        <v>0</v>
      </c>
      <c r="H33" s="505">
        <v>0</v>
      </c>
    </row>
    <row r="34" spans="1:8" ht="10.8">
      <c r="A34" s="168" t="s">
        <v>24</v>
      </c>
      <c r="B34" s="169">
        <v>1.26</v>
      </c>
      <c r="C34" s="170">
        <v>1.37</v>
      </c>
      <c r="D34" s="171">
        <v>0.99</v>
      </c>
      <c r="E34" s="171">
        <v>1.25</v>
      </c>
      <c r="F34" s="171">
        <v>0.97</v>
      </c>
      <c r="G34" s="688">
        <v>0.55000000000000004</v>
      </c>
      <c r="H34" s="172">
        <v>1.2</v>
      </c>
    </row>
    <row r="35" spans="1:8" ht="10.8">
      <c r="A35" s="180"/>
      <c r="B35" s="68"/>
      <c r="C35" s="117"/>
      <c r="D35" s="181"/>
      <c r="E35" s="117"/>
      <c r="F35" s="117"/>
      <c r="G35" s="693"/>
      <c r="H35" s="182"/>
    </row>
    <row r="36" spans="1:8" ht="10.8">
      <c r="A36" s="76"/>
      <c r="B36" s="117"/>
      <c r="C36" s="117"/>
      <c r="D36" s="118"/>
      <c r="E36" s="117"/>
      <c r="F36" s="117"/>
      <c r="G36" s="694"/>
      <c r="H36" s="183"/>
    </row>
    <row r="37" spans="1:8" ht="24.9" customHeight="1">
      <c r="A37" s="134" t="s">
        <v>25</v>
      </c>
      <c r="B37" s="30"/>
      <c r="C37" s="15"/>
      <c r="D37" s="17"/>
      <c r="E37" s="17"/>
      <c r="F37" s="17"/>
      <c r="G37" s="19"/>
      <c r="H37" s="184"/>
    </row>
    <row r="38" spans="1:8" ht="10.8">
      <c r="A38" s="136"/>
      <c r="B38" s="137" t="s">
        <v>3</v>
      </c>
      <c r="C38" s="695">
        <v>2022</v>
      </c>
      <c r="D38" s="140">
        <v>2023</v>
      </c>
      <c r="E38" s="178">
        <v>2024</v>
      </c>
      <c r="F38" s="140">
        <v>2025</v>
      </c>
      <c r="G38" s="239" t="s">
        <v>4</v>
      </c>
      <c r="H38" s="163" t="s">
        <v>5</v>
      </c>
    </row>
    <row r="39" spans="1:8" ht="10.8">
      <c r="A39" s="164" t="s">
        <v>26</v>
      </c>
      <c r="B39" s="143">
        <v>0.44</v>
      </c>
      <c r="C39" s="144">
        <v>0.56000000000000005</v>
      </c>
      <c r="D39" s="145">
        <v>0.63</v>
      </c>
      <c r="E39" s="145">
        <v>0.63</v>
      </c>
      <c r="F39" s="145">
        <v>0.625</v>
      </c>
      <c r="G39" s="697">
        <v>0.63</v>
      </c>
      <c r="H39" s="172" t="s">
        <v>27</v>
      </c>
    </row>
    <row r="40" spans="1:8" ht="10.8">
      <c r="A40" s="168" t="s">
        <v>28</v>
      </c>
      <c r="B40" s="575">
        <v>6.2</v>
      </c>
      <c r="C40" s="576">
        <v>5</v>
      </c>
      <c r="D40" s="577">
        <v>5.5</v>
      </c>
      <c r="E40" s="577">
        <v>6.5</v>
      </c>
      <c r="F40" s="577">
        <v>5.97</v>
      </c>
      <c r="G40" s="698">
        <v>6.2</v>
      </c>
      <c r="H40" s="172" t="s">
        <v>29</v>
      </c>
    </row>
    <row r="41" spans="1:8" ht="10.8">
      <c r="A41" s="168" t="s">
        <v>30</v>
      </c>
      <c r="B41" s="143">
        <v>0.33</v>
      </c>
      <c r="C41" s="148">
        <v>0.33</v>
      </c>
      <c r="D41" s="149">
        <v>0.38</v>
      </c>
      <c r="E41" s="149">
        <v>0.38</v>
      </c>
      <c r="F41" s="149">
        <v>0.375</v>
      </c>
      <c r="G41" s="699">
        <v>0.38</v>
      </c>
      <c r="H41" s="150">
        <v>0.4</v>
      </c>
    </row>
    <row r="42" spans="1:8" ht="14.4">
      <c r="A42" s="185"/>
      <c r="B42" s="186"/>
      <c r="C42" s="187"/>
      <c r="D42" s="188"/>
      <c r="E42" s="186"/>
      <c r="F42" s="186"/>
      <c r="G42" s="189"/>
      <c r="H42" s="65"/>
    </row>
    <row r="43" spans="1:8" ht="14.4">
      <c r="A43" s="132"/>
      <c r="B43" s="129"/>
      <c r="C43" s="129"/>
      <c r="D43" s="190"/>
      <c r="E43" s="191"/>
      <c r="F43" s="191"/>
      <c r="G43" s="130"/>
      <c r="H43" s="192"/>
    </row>
    <row r="44" spans="1:8" s="194" customFormat="1" ht="12.75" customHeight="1">
      <c r="A44" s="729" t="s">
        <v>31</v>
      </c>
      <c r="B44" s="729"/>
      <c r="C44" s="729"/>
      <c r="D44" s="729"/>
      <c r="E44" s="729"/>
      <c r="F44" s="729"/>
      <c r="G44" s="730"/>
      <c r="H44" s="193"/>
    </row>
    <row r="45" spans="1:8" ht="10.8">
      <c r="A45" s="731"/>
      <c r="B45" s="731"/>
      <c r="C45" s="731"/>
      <c r="D45" s="731"/>
      <c r="E45" s="731"/>
      <c r="F45" s="731"/>
      <c r="G45" s="732"/>
      <c r="H45" s="117"/>
    </row>
    <row r="46" spans="1:8" ht="10.8">
      <c r="A46" s="76"/>
      <c r="B46" s="121"/>
      <c r="C46" s="121"/>
      <c r="D46" s="74"/>
      <c r="E46" s="121"/>
      <c r="F46" s="121"/>
      <c r="G46" s="122"/>
    </row>
    <row r="47" spans="1:8" ht="10.8">
      <c r="B47" s="121"/>
      <c r="C47" s="121"/>
      <c r="D47" s="74"/>
      <c r="E47" s="121"/>
      <c r="F47" s="121"/>
      <c r="G47" s="122"/>
    </row>
    <row r="48" spans="1:8" ht="10.8">
      <c r="C48" s="121"/>
      <c r="D48" s="74"/>
      <c r="E48" s="121"/>
      <c r="F48" s="121"/>
      <c r="G48" s="122"/>
    </row>
    <row r="49" spans="3:7" ht="10.8">
      <c r="C49" s="121"/>
      <c r="D49" s="74"/>
      <c r="E49" s="121"/>
      <c r="F49" s="121"/>
      <c r="G49" s="122"/>
    </row>
    <row r="50" spans="3:7" ht="10.8">
      <c r="C50" s="121"/>
      <c r="D50" s="74"/>
      <c r="E50" s="121"/>
      <c r="F50" s="121"/>
      <c r="G50" s="122"/>
    </row>
    <row r="51" spans="3:7" ht="10.8">
      <c r="C51" s="121"/>
      <c r="D51" s="74"/>
      <c r="E51" s="121"/>
      <c r="F51" s="121"/>
      <c r="G51" s="122"/>
    </row>
    <row r="52" spans="3:7" ht="10.8">
      <c r="E52" s="121"/>
      <c r="F52" s="121"/>
      <c r="G52" s="122"/>
    </row>
    <row r="53" spans="3:7" ht="10.8">
      <c r="G53" s="122"/>
    </row>
    <row r="54" spans="3:7" ht="10.8">
      <c r="G54" s="122"/>
    </row>
    <row r="55" spans="3:7" ht="10.8">
      <c r="G55" s="122"/>
    </row>
    <row r="56" spans="3:7" ht="10.8">
      <c r="G56" s="122"/>
    </row>
    <row r="57" spans="3:7" ht="10.8">
      <c r="G57" s="122"/>
    </row>
    <row r="58" spans="3:7" ht="10.8">
      <c r="G58" s="122"/>
    </row>
    <row r="59" spans="3:7" ht="10.8">
      <c r="G59" s="122"/>
    </row>
    <row r="60" spans="3:7" ht="10.8">
      <c r="G60" s="122"/>
    </row>
    <row r="61" spans="3:7" ht="10.8">
      <c r="G61" s="122"/>
    </row>
    <row r="62" spans="3:7" ht="10.8">
      <c r="G62" s="122"/>
    </row>
    <row r="63" spans="3:7" ht="10.8">
      <c r="G63" s="122"/>
    </row>
    <row r="64" spans="3:7" ht="10.8">
      <c r="G64" s="122"/>
    </row>
    <row r="65" spans="7:7" ht="10.8">
      <c r="G65" s="122"/>
    </row>
    <row r="66" spans="7:7" ht="10.8">
      <c r="G66" s="122"/>
    </row>
    <row r="67" spans="7:7" ht="10.8">
      <c r="G67" s="122"/>
    </row>
    <row r="68" spans="7:7" ht="10.8">
      <c r="G68" s="122"/>
    </row>
    <row r="69" spans="7:7" ht="10.8">
      <c r="G69" s="122"/>
    </row>
    <row r="70" spans="7:7" ht="10.8">
      <c r="G70" s="122"/>
    </row>
    <row r="71" spans="7:7" ht="10.8">
      <c r="G71" s="122"/>
    </row>
    <row r="72" spans="7:7" ht="10.8">
      <c r="G72" s="122"/>
    </row>
    <row r="73" spans="7:7" ht="10.8">
      <c r="G73" s="122"/>
    </row>
    <row r="74" spans="7:7" ht="10.8">
      <c r="G74" s="122"/>
    </row>
    <row r="75" spans="7:7" ht="10.8">
      <c r="G75" s="120"/>
    </row>
  </sheetData>
  <mergeCells count="1">
    <mergeCell ref="A44:G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K70"/>
  <sheetViews>
    <sheetView showGridLines="0" topLeftCell="A59" zoomScaleNormal="100" workbookViewId="0">
      <selection activeCell="D60" sqref="D60"/>
    </sheetView>
  </sheetViews>
  <sheetFormatPr baseColWidth="10" defaultColWidth="11.44140625" defaultRowHeight="14.4"/>
  <cols>
    <col min="1" max="1" width="58.5546875" style="57" customWidth="1"/>
    <col min="2" max="2" width="15.88671875" style="56" customWidth="1"/>
    <col min="3" max="4" width="11.33203125" style="57" bestFit="1" customWidth="1"/>
    <col min="5" max="5" width="12.6640625" style="57" bestFit="1" customWidth="1"/>
    <col min="6" max="16384" width="11.44140625" style="57"/>
  </cols>
  <sheetData>
    <row r="1" spans="1:9" ht="15" customHeight="1"/>
    <row r="2" spans="1:9" ht="15" customHeight="1"/>
    <row r="3" spans="1:9" ht="30" customHeight="1"/>
    <row r="4" spans="1:9" ht="15" customHeight="1"/>
    <row r="5" spans="1:9" ht="15" customHeight="1">
      <c r="A5" s="87"/>
      <c r="B5" s="88"/>
      <c r="C5" s="87"/>
      <c r="D5" s="87"/>
      <c r="E5" s="87"/>
      <c r="F5" s="87"/>
      <c r="G5" s="87"/>
      <c r="H5" s="87"/>
      <c r="I5" s="87"/>
    </row>
    <row r="6" spans="1:9" ht="15" customHeight="1">
      <c r="A6" s="111"/>
      <c r="B6" s="112"/>
      <c r="C6" s="111"/>
      <c r="D6" s="111"/>
      <c r="E6" s="111"/>
      <c r="F6" s="111"/>
      <c r="G6" s="111"/>
      <c r="H6" s="111"/>
      <c r="I6" s="111"/>
    </row>
    <row r="7" spans="1:9" ht="15" customHeight="1">
      <c r="B7" s="112"/>
      <c r="C7" s="111"/>
      <c r="D7" s="111"/>
      <c r="E7" s="111"/>
      <c r="F7" s="111"/>
      <c r="G7" s="111"/>
      <c r="H7" s="111"/>
      <c r="I7" s="111"/>
    </row>
    <row r="8" spans="1:9" ht="15" customHeight="1">
      <c r="A8" s="111"/>
      <c r="B8" s="112"/>
      <c r="C8" s="111"/>
      <c r="D8" s="111"/>
      <c r="E8" s="111"/>
      <c r="F8" s="111"/>
      <c r="G8" s="111"/>
      <c r="H8" s="111"/>
      <c r="I8" s="111"/>
    </row>
    <row r="9" spans="1:9" ht="15" customHeight="1">
      <c r="A9" s="111"/>
      <c r="B9" s="112"/>
      <c r="C9" s="111"/>
      <c r="D9" s="111"/>
      <c r="E9" s="111"/>
      <c r="F9" s="111"/>
      <c r="G9" s="111"/>
      <c r="H9" s="111"/>
      <c r="I9" s="111"/>
    </row>
    <row r="10" spans="1:9" ht="15" customHeight="1">
      <c r="A10" s="111"/>
      <c r="B10" s="112"/>
      <c r="C10" s="111"/>
      <c r="D10" s="111"/>
      <c r="E10" s="111"/>
      <c r="F10" s="111"/>
      <c r="G10" s="111"/>
      <c r="H10" s="111"/>
      <c r="I10" s="111"/>
    </row>
    <row r="11" spans="1:9" ht="15" customHeight="1">
      <c r="A11" s="111"/>
      <c r="B11" s="112"/>
      <c r="C11" s="111"/>
      <c r="D11" s="111"/>
      <c r="E11" s="111"/>
      <c r="F11" s="111"/>
      <c r="G11" s="111"/>
      <c r="H11" s="111"/>
      <c r="I11" s="111"/>
    </row>
    <row r="12" spans="1:9" ht="15" customHeight="1">
      <c r="A12" s="111"/>
      <c r="B12" s="112"/>
      <c r="C12" s="111"/>
      <c r="D12" s="111"/>
      <c r="E12" s="111"/>
      <c r="F12" s="111"/>
      <c r="G12" s="111"/>
      <c r="H12" s="111"/>
      <c r="I12" s="111"/>
    </row>
    <row r="13" spans="1:9" ht="15" customHeight="1">
      <c r="A13" s="111"/>
      <c r="B13" s="112"/>
      <c r="C13" s="111"/>
      <c r="D13" s="111"/>
      <c r="E13" s="111"/>
      <c r="F13" s="111"/>
      <c r="G13" s="111"/>
      <c r="H13" s="111"/>
      <c r="I13" s="111"/>
    </row>
    <row r="14" spans="1:9" ht="15" customHeight="1">
      <c r="A14" s="111"/>
      <c r="B14" s="112"/>
      <c r="C14" s="111"/>
      <c r="D14" s="111"/>
      <c r="E14" s="111"/>
      <c r="F14" s="111"/>
      <c r="G14" s="111"/>
      <c r="H14" s="111"/>
      <c r="I14" s="111"/>
    </row>
    <row r="15" spans="1:9" ht="15" customHeight="1">
      <c r="A15" s="111"/>
      <c r="B15" s="112"/>
      <c r="C15" s="111"/>
      <c r="D15" s="111"/>
      <c r="E15" s="111"/>
      <c r="F15" s="111"/>
      <c r="G15" s="111"/>
      <c r="H15" s="111"/>
      <c r="I15" s="111"/>
    </row>
    <row r="16" spans="1:9" ht="15" customHeight="1">
      <c r="A16" s="111"/>
      <c r="B16" s="112"/>
      <c r="C16" s="111"/>
      <c r="D16" s="111"/>
      <c r="E16" s="111"/>
      <c r="F16" s="111"/>
      <c r="G16" s="111"/>
      <c r="H16" s="111"/>
      <c r="I16" s="111"/>
    </row>
    <row r="17" spans="1:9" ht="15" customHeight="1">
      <c r="A17" s="111"/>
      <c r="B17" s="112"/>
      <c r="C17" s="111"/>
      <c r="D17" s="111"/>
      <c r="E17" s="111"/>
      <c r="F17" s="111"/>
      <c r="G17" s="111"/>
      <c r="H17" s="111"/>
      <c r="I17" s="111"/>
    </row>
    <row r="18" spans="1:9" ht="15" customHeight="1">
      <c r="A18" s="111"/>
      <c r="B18" s="112"/>
      <c r="C18" s="111"/>
      <c r="D18" s="111"/>
      <c r="E18" s="111"/>
      <c r="F18" s="111"/>
      <c r="G18" s="111"/>
      <c r="H18" s="111"/>
      <c r="I18" s="111"/>
    </row>
    <row r="19" spans="1:9" ht="15" customHeight="1">
      <c r="A19" s="111"/>
      <c r="B19" s="112"/>
      <c r="C19" s="111"/>
      <c r="D19" s="111"/>
      <c r="E19" s="111"/>
      <c r="F19" s="111"/>
      <c r="G19" s="111"/>
      <c r="H19" s="111"/>
      <c r="I19" s="111"/>
    </row>
    <row r="20" spans="1:9" ht="15" customHeight="1">
      <c r="A20" s="111"/>
      <c r="B20" s="112"/>
      <c r="C20" s="111"/>
      <c r="D20" s="111"/>
      <c r="E20" s="111"/>
      <c r="F20" s="111"/>
      <c r="G20" s="111"/>
      <c r="H20" s="111"/>
      <c r="I20" s="111"/>
    </row>
    <row r="21" spans="1:9" ht="15" customHeight="1">
      <c r="A21" s="734" t="s">
        <v>32</v>
      </c>
      <c r="B21" s="735"/>
      <c r="C21" s="735"/>
      <c r="D21" s="735"/>
      <c r="E21" s="735"/>
      <c r="F21" s="735"/>
      <c r="G21" s="735"/>
      <c r="H21" s="735"/>
    </row>
    <row r="22" spans="1:9" ht="15" customHeight="1">
      <c r="A22" s="735"/>
      <c r="B22" s="735"/>
      <c r="C22" s="735"/>
      <c r="D22" s="735"/>
      <c r="E22" s="735"/>
      <c r="F22" s="735"/>
      <c r="G22" s="735"/>
      <c r="H22" s="735"/>
    </row>
    <row r="23" spans="1:9" ht="15" customHeight="1">
      <c r="A23" s="735"/>
      <c r="B23" s="735"/>
      <c r="C23" s="735"/>
      <c r="D23" s="735"/>
      <c r="E23" s="735"/>
      <c r="F23" s="735"/>
      <c r="G23" s="735"/>
      <c r="H23" s="735"/>
    </row>
    <row r="24" spans="1:9" ht="15" customHeight="1">
      <c r="A24" s="735"/>
      <c r="B24" s="735"/>
      <c r="C24" s="735"/>
      <c r="D24" s="735"/>
      <c r="E24" s="735"/>
      <c r="F24" s="735"/>
      <c r="G24" s="735"/>
      <c r="H24" s="735"/>
    </row>
    <row r="25" spans="1:9" ht="15" customHeight="1">
      <c r="A25" s="735"/>
      <c r="B25" s="735"/>
      <c r="C25" s="735"/>
      <c r="D25" s="735"/>
      <c r="E25" s="735"/>
      <c r="F25" s="735"/>
      <c r="G25" s="735"/>
      <c r="H25" s="735"/>
    </row>
    <row r="26" spans="1:9" ht="15" customHeight="1">
      <c r="A26" s="735"/>
      <c r="B26" s="735"/>
      <c r="C26" s="735"/>
      <c r="D26" s="735"/>
      <c r="E26" s="735"/>
      <c r="F26" s="735"/>
      <c r="G26" s="735"/>
      <c r="H26" s="735"/>
    </row>
    <row r="27" spans="1:9" ht="15" customHeight="1">
      <c r="A27" s="735"/>
      <c r="B27" s="735"/>
      <c r="C27" s="735"/>
      <c r="D27" s="735"/>
      <c r="E27" s="735"/>
      <c r="F27" s="735"/>
      <c r="G27" s="735"/>
      <c r="H27" s="735"/>
    </row>
    <row r="28" spans="1:9" ht="15" customHeight="1">
      <c r="A28" s="678"/>
      <c r="B28" s="678"/>
      <c r="C28" s="678"/>
      <c r="D28" s="678"/>
      <c r="E28" s="678"/>
      <c r="F28" s="678"/>
      <c r="G28" s="678"/>
      <c r="H28" s="678"/>
    </row>
    <row r="29" spans="1:9" ht="15" customHeight="1">
      <c r="A29" s="678"/>
      <c r="B29" s="678"/>
      <c r="C29" s="678"/>
      <c r="D29" s="678"/>
      <c r="E29" s="678"/>
      <c r="F29" s="678"/>
      <c r="G29" s="678"/>
      <c r="H29" s="678"/>
    </row>
    <row r="30" spans="1:9" ht="15" customHeight="1">
      <c r="A30" s="678"/>
      <c r="B30" s="678"/>
      <c r="C30" s="678"/>
      <c r="D30" s="678"/>
      <c r="E30" s="678"/>
      <c r="F30" s="678"/>
      <c r="G30" s="678"/>
      <c r="H30" s="678"/>
    </row>
    <row r="31" spans="1:9">
      <c r="A31" s="736" t="s">
        <v>33</v>
      </c>
    </row>
    <row r="32" spans="1:9" ht="15" customHeight="1">
      <c r="A32" s="737"/>
      <c r="B32" s="109"/>
      <c r="C32" s="110"/>
    </row>
    <row r="33" spans="1:10" ht="15" customHeight="1">
      <c r="A33" s="195"/>
      <c r="B33" s="196" t="s">
        <v>34</v>
      </c>
      <c r="C33" s="196" t="s">
        <v>35</v>
      </c>
      <c r="D33" s="607" t="s">
        <v>36</v>
      </c>
      <c r="E33" s="607" t="s">
        <v>37</v>
      </c>
    </row>
    <row r="34" spans="1:10" ht="15" customHeight="1">
      <c r="A34" s="197" t="s">
        <v>38</v>
      </c>
      <c r="B34" s="532">
        <v>869861.45951596869</v>
      </c>
      <c r="C34" s="198">
        <v>744851.72999999963</v>
      </c>
      <c r="D34" s="198">
        <v>55190.630000000005</v>
      </c>
      <c r="E34" s="198">
        <v>69819.099515969021</v>
      </c>
    </row>
    <row r="35" spans="1:10">
      <c r="A35" s="197" t="s">
        <v>39</v>
      </c>
      <c r="B35" s="532">
        <v>578517.18437411659</v>
      </c>
      <c r="C35" s="198">
        <v>567958.96</v>
      </c>
      <c r="D35" s="198">
        <v>8037.4800000000014</v>
      </c>
      <c r="E35" s="198">
        <v>2520.744374116648</v>
      </c>
    </row>
    <row r="36" spans="1:10">
      <c r="A36" s="197" t="s">
        <v>40</v>
      </c>
      <c r="B36" s="532">
        <v>2243128.6681673233</v>
      </c>
      <c r="C36" s="198">
        <v>2145956.1000000006</v>
      </c>
      <c r="D36" s="198">
        <v>24680.240000000002</v>
      </c>
      <c r="E36" s="198">
        <v>72492.328167322543</v>
      </c>
    </row>
    <row r="37" spans="1:10">
      <c r="A37" s="197" t="s">
        <v>41</v>
      </c>
      <c r="B37" s="532">
        <v>5524.45</v>
      </c>
      <c r="C37" s="198">
        <v>1358.7</v>
      </c>
      <c r="D37" s="198">
        <v>4165.75</v>
      </c>
      <c r="E37" s="198" t="s">
        <v>11</v>
      </c>
    </row>
    <row r="38" spans="1:10">
      <c r="A38" s="197" t="s">
        <v>42</v>
      </c>
      <c r="B38" s="532">
        <v>224519.35477815368</v>
      </c>
      <c r="C38" s="198">
        <v>179663.62</v>
      </c>
      <c r="D38" s="198">
        <v>3779.79</v>
      </c>
      <c r="E38" s="198">
        <v>41075.944778153666</v>
      </c>
    </row>
    <row r="39" spans="1:10">
      <c r="A39" s="197" t="s">
        <v>43</v>
      </c>
      <c r="B39" s="532">
        <v>1879619.247717706</v>
      </c>
      <c r="C39" s="198">
        <v>1879384.1899999997</v>
      </c>
      <c r="D39" s="198" t="s">
        <v>11</v>
      </c>
      <c r="E39" s="198">
        <v>235.05771770638586</v>
      </c>
    </row>
    <row r="40" spans="1:10">
      <c r="A40" s="197" t="s">
        <v>44</v>
      </c>
      <c r="B40" s="532">
        <v>7374763.8443807866</v>
      </c>
      <c r="C40" s="198">
        <v>235121.74</v>
      </c>
      <c r="D40" s="198">
        <v>5307968.2300000004</v>
      </c>
      <c r="E40" s="198">
        <v>1831673.8743807862</v>
      </c>
    </row>
    <row r="41" spans="1:10">
      <c r="A41" s="199" t="s">
        <v>45</v>
      </c>
      <c r="B41" s="200">
        <v>13175934.208934056</v>
      </c>
      <c r="C41" s="200">
        <v>5754295.04</v>
      </c>
      <c r="D41" s="200">
        <v>5403822.1200000001</v>
      </c>
      <c r="E41" s="200">
        <v>2017817.0489340546</v>
      </c>
    </row>
    <row r="42" spans="1:10">
      <c r="A42" s="37"/>
    </row>
    <row r="43" spans="1:10" ht="14.4" customHeight="1">
      <c r="A43" s="736" t="s">
        <v>46</v>
      </c>
      <c r="B43" s="736"/>
      <c r="C43" s="736"/>
      <c r="D43" s="59"/>
    </row>
    <row r="44" spans="1:10" ht="15.75" customHeight="1" thickBot="1">
      <c r="A44" s="737"/>
      <c r="B44" s="737"/>
      <c r="C44" s="737"/>
      <c r="D44" s="110"/>
      <c r="E44" s="110"/>
      <c r="F44" s="110"/>
      <c r="G44" s="110"/>
    </row>
    <row r="45" spans="1:10" ht="23.4" customHeight="1">
      <c r="A45" s="195"/>
      <c r="B45" s="738" t="s">
        <v>47</v>
      </c>
      <c r="C45" s="738"/>
      <c r="D45" s="738" t="s">
        <v>48</v>
      </c>
      <c r="E45" s="738"/>
      <c r="F45" s="738" t="s">
        <v>45</v>
      </c>
      <c r="G45" s="738"/>
      <c r="H45" s="6"/>
      <c r="I45" s="6"/>
    </row>
    <row r="46" spans="1:10">
      <c r="A46" s="201"/>
      <c r="B46" s="202" t="s">
        <v>49</v>
      </c>
      <c r="C46" s="202" t="s">
        <v>50</v>
      </c>
      <c r="D46" s="202" t="s">
        <v>49</v>
      </c>
      <c r="E46" s="203" t="s">
        <v>50</v>
      </c>
      <c r="F46" s="202" t="s">
        <v>49</v>
      </c>
      <c r="G46" s="202" t="s">
        <v>50</v>
      </c>
      <c r="H46" s="67"/>
      <c r="I46" s="67"/>
      <c r="J46" s="654"/>
    </row>
    <row r="47" spans="1:10">
      <c r="A47" s="204" t="s">
        <v>51</v>
      </c>
      <c r="B47" s="205">
        <v>165</v>
      </c>
      <c r="C47" s="206">
        <v>0.7710280373831776</v>
      </c>
      <c r="D47" s="205">
        <v>1609</v>
      </c>
      <c r="E47" s="207">
        <v>0.57423269093504636</v>
      </c>
      <c r="F47" s="205">
        <v>1774</v>
      </c>
      <c r="G47" s="206">
        <v>0.5881962864721485</v>
      </c>
      <c r="H47" s="655"/>
      <c r="I47" s="60"/>
    </row>
    <row r="48" spans="1:10">
      <c r="A48" s="204" t="s">
        <v>52</v>
      </c>
      <c r="B48" s="205">
        <v>99</v>
      </c>
      <c r="C48" s="206">
        <v>0.83898305084745761</v>
      </c>
      <c r="D48" s="205">
        <v>1145</v>
      </c>
      <c r="E48" s="207">
        <v>0.62912087912087911</v>
      </c>
      <c r="F48" s="205">
        <v>1244</v>
      </c>
      <c r="G48" s="206">
        <v>0.64189886480908154</v>
      </c>
      <c r="H48" s="60"/>
      <c r="I48" s="60"/>
    </row>
    <row r="49" spans="1:10">
      <c r="A49" s="204" t="s">
        <v>53</v>
      </c>
      <c r="B49" s="205" t="s">
        <v>11</v>
      </c>
      <c r="C49" s="206" t="s">
        <v>11</v>
      </c>
      <c r="D49" s="205" t="s">
        <v>11</v>
      </c>
      <c r="E49" s="207" t="s">
        <v>11</v>
      </c>
      <c r="F49" s="205">
        <v>1307</v>
      </c>
      <c r="G49" s="206">
        <v>0.79356405585913781</v>
      </c>
      <c r="H49" s="60"/>
      <c r="I49" s="60"/>
    </row>
    <row r="50" spans="1:10">
      <c r="A50" s="204" t="s">
        <v>54</v>
      </c>
      <c r="B50" s="205">
        <v>15</v>
      </c>
      <c r="C50" s="206">
        <v>0.7142857142857143</v>
      </c>
      <c r="D50" s="205">
        <v>88</v>
      </c>
      <c r="E50" s="207">
        <v>0.6717557251908397</v>
      </c>
      <c r="F50" s="205">
        <v>103</v>
      </c>
      <c r="G50" s="206">
        <v>0.67763157894736847</v>
      </c>
      <c r="H50" s="60"/>
      <c r="I50" s="60"/>
    </row>
    <row r="51" spans="1:10">
      <c r="A51" s="204" t="s">
        <v>55</v>
      </c>
      <c r="B51" s="205">
        <v>0</v>
      </c>
      <c r="C51" s="206" t="s">
        <v>11</v>
      </c>
      <c r="D51" s="205">
        <v>15</v>
      </c>
      <c r="E51" s="207">
        <v>0.55555555555555558</v>
      </c>
      <c r="F51" s="205">
        <v>15</v>
      </c>
      <c r="G51" s="206">
        <v>0.55555555555555558</v>
      </c>
      <c r="H51" s="60"/>
      <c r="I51" s="60"/>
    </row>
    <row r="52" spans="1:10">
      <c r="A52" s="204" t="s">
        <v>56</v>
      </c>
      <c r="B52" s="205">
        <v>18</v>
      </c>
      <c r="C52" s="206">
        <v>0.78260869565217395</v>
      </c>
      <c r="D52" s="205">
        <v>77</v>
      </c>
      <c r="E52" s="207">
        <v>0.85555555555555551</v>
      </c>
      <c r="F52" s="205">
        <v>95</v>
      </c>
      <c r="G52" s="206">
        <v>0.84070796460176989</v>
      </c>
      <c r="H52" s="60"/>
      <c r="I52" s="60"/>
    </row>
    <row r="53" spans="1:10">
      <c r="A53" s="204" t="s">
        <v>57</v>
      </c>
      <c r="B53" s="205">
        <v>2</v>
      </c>
      <c r="C53" s="206">
        <v>0.66666666666666663</v>
      </c>
      <c r="D53" s="205">
        <v>11</v>
      </c>
      <c r="E53" s="207">
        <v>0.6875</v>
      </c>
      <c r="F53" s="205">
        <v>13</v>
      </c>
      <c r="G53" s="206">
        <v>0.68421052631578949</v>
      </c>
      <c r="H53" s="60"/>
      <c r="I53" s="60"/>
    </row>
    <row r="54" spans="1:10">
      <c r="A54" s="204" t="s">
        <v>58</v>
      </c>
      <c r="B54" s="205">
        <v>1</v>
      </c>
      <c r="C54" s="206">
        <v>1</v>
      </c>
      <c r="D54" s="205">
        <v>3</v>
      </c>
      <c r="E54" s="207">
        <v>0.75</v>
      </c>
      <c r="F54" s="205">
        <v>4</v>
      </c>
      <c r="G54" s="206">
        <v>0.8</v>
      </c>
      <c r="H54" s="60"/>
      <c r="I54" s="60"/>
    </row>
    <row r="55" spans="1:10">
      <c r="A55" s="208" t="s">
        <v>45</v>
      </c>
      <c r="B55" s="209"/>
      <c r="C55" s="210"/>
      <c r="D55" s="209"/>
      <c r="E55" s="211"/>
      <c r="F55" s="209">
        <v>4555</v>
      </c>
      <c r="G55" s="707">
        <v>0.65852248084429665</v>
      </c>
      <c r="H55" s="60"/>
    </row>
    <row r="56" spans="1:10">
      <c r="B56" s="62"/>
      <c r="C56" s="63"/>
      <c r="D56" s="63"/>
      <c r="E56" s="64"/>
      <c r="F56" s="65"/>
      <c r="G56" s="64"/>
      <c r="H56" s="64"/>
      <c r="I56" s="63"/>
      <c r="J56" s="58"/>
    </row>
    <row r="57" spans="1:10">
      <c r="J57" s="65"/>
    </row>
    <row r="58" spans="1:10" ht="14.4" customHeight="1">
      <c r="A58" s="736" t="s">
        <v>59</v>
      </c>
      <c r="B58" s="736"/>
      <c r="C58" s="736"/>
      <c r="D58" s="195"/>
    </row>
    <row r="59" spans="1:10" ht="15.75" customHeight="1">
      <c r="A59" s="737"/>
      <c r="B59" s="737"/>
      <c r="C59" s="737"/>
      <c r="D59" s="195"/>
    </row>
    <row r="60" spans="1:10" ht="21.6" customHeight="1">
      <c r="A60" s="195"/>
      <c r="B60" s="738" t="s">
        <v>60</v>
      </c>
      <c r="C60" s="739"/>
      <c r="D60" s="6"/>
      <c r="E60" s="6"/>
      <c r="F60" s="6"/>
      <c r="G60" s="6"/>
      <c r="H60" s="6"/>
      <c r="I60" s="6"/>
    </row>
    <row r="61" spans="1:10">
      <c r="A61" s="201"/>
      <c r="B61" s="202" t="s">
        <v>61</v>
      </c>
      <c r="C61" s="202" t="s">
        <v>50</v>
      </c>
      <c r="D61" s="60"/>
      <c r="E61" s="60"/>
      <c r="F61" s="60"/>
      <c r="G61" s="60"/>
      <c r="H61" s="60"/>
      <c r="I61" s="60"/>
    </row>
    <row r="62" spans="1:10">
      <c r="A62" s="214" t="s">
        <v>35</v>
      </c>
      <c r="B62" s="652">
        <v>83796000</v>
      </c>
      <c r="C62" s="701">
        <v>0.19500000000000001</v>
      </c>
      <c r="D62" s="66"/>
      <c r="E62" s="66"/>
      <c r="F62" s="66"/>
      <c r="G62" s="66"/>
      <c r="H62" s="66"/>
      <c r="I62" s="66"/>
    </row>
    <row r="63" spans="1:10">
      <c r="A63" s="214" t="s">
        <v>36</v>
      </c>
      <c r="B63" s="652">
        <v>90504000</v>
      </c>
      <c r="C63" s="701">
        <v>0.58299999999999996</v>
      </c>
      <c r="D63" s="66"/>
      <c r="E63" s="66"/>
      <c r="F63" s="66"/>
      <c r="G63" s="66"/>
      <c r="H63" s="66"/>
      <c r="I63" s="66"/>
    </row>
    <row r="64" spans="1:10">
      <c r="A64" s="214" t="s">
        <v>62</v>
      </c>
      <c r="B64" s="198">
        <v>44758000</v>
      </c>
      <c r="C64" s="701">
        <v>0.29899999999999999</v>
      </c>
      <c r="D64" s="66"/>
      <c r="E64" s="66"/>
      <c r="F64" s="66"/>
      <c r="G64" s="66"/>
      <c r="H64" s="66"/>
      <c r="I64" s="66"/>
    </row>
    <row r="65" spans="1:11" s="56" customFormat="1">
      <c r="A65" s="208" t="s">
        <v>45</v>
      </c>
      <c r="B65" s="653">
        <f>SUM(B62:B64)</f>
        <v>219058000</v>
      </c>
      <c r="C65" s="700">
        <v>0.29849999999999999</v>
      </c>
      <c r="D65" s="67"/>
      <c r="E65" s="67"/>
      <c r="F65" s="67"/>
      <c r="G65" s="67"/>
      <c r="H65" s="67"/>
      <c r="I65" s="67"/>
    </row>
    <row r="68" spans="1:11">
      <c r="A68" s="212" t="s">
        <v>63</v>
      </c>
    </row>
    <row r="69" spans="1:11" ht="27" customHeight="1">
      <c r="A69" s="733"/>
      <c r="B69" s="733"/>
      <c r="C69" s="733"/>
      <c r="D69" s="733"/>
      <c r="E69" s="733"/>
      <c r="F69" s="733"/>
      <c r="G69" s="733"/>
      <c r="H69" s="733"/>
      <c r="I69" s="733"/>
      <c r="J69" s="733"/>
      <c r="K69" s="733"/>
    </row>
    <row r="70" spans="1:11">
      <c r="A70" s="213"/>
    </row>
  </sheetData>
  <mergeCells count="9">
    <mergeCell ref="A69:K69"/>
    <mergeCell ref="A21:H27"/>
    <mergeCell ref="A31:A32"/>
    <mergeCell ref="B60:C60"/>
    <mergeCell ref="B45:C45"/>
    <mergeCell ref="D45:E45"/>
    <mergeCell ref="F45:G45"/>
    <mergeCell ref="A43:C44"/>
    <mergeCell ref="A58:C5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topLeftCell="A16" zoomScaleNormal="100" workbookViewId="0">
      <selection activeCell="A28" sqref="A28"/>
    </sheetView>
  </sheetViews>
  <sheetFormatPr baseColWidth="10" defaultColWidth="9.109375" defaultRowHeight="14.4"/>
  <cols>
    <col min="1" max="16384" width="9.109375" style="57"/>
  </cols>
  <sheetData>
    <row r="1" spans="1:17" ht="15" customHeight="1">
      <c r="B1" s="56"/>
    </row>
    <row r="2" spans="1:17" ht="15" customHeight="1">
      <c r="B2" s="56"/>
    </row>
    <row r="3" spans="1:17" ht="15" customHeight="1">
      <c r="B3" s="56"/>
    </row>
    <row r="4" spans="1:17" ht="15" customHeight="1">
      <c r="B4" s="56"/>
    </row>
    <row r="5" spans="1:17">
      <c r="A5" s="87"/>
      <c r="B5" s="88"/>
      <c r="C5" s="87"/>
      <c r="D5" s="87"/>
      <c r="E5" s="87"/>
      <c r="F5" s="87"/>
      <c r="G5" s="87"/>
      <c r="H5" s="87"/>
      <c r="I5" s="87"/>
      <c r="J5" s="87"/>
      <c r="K5" s="87"/>
      <c r="L5" s="87"/>
      <c r="M5" s="87"/>
      <c r="N5" s="87"/>
      <c r="O5" s="87"/>
      <c r="P5" s="87"/>
      <c r="Q5" s="87"/>
    </row>
    <row r="6" spans="1:17">
      <c r="A6" s="111"/>
      <c r="B6" s="112"/>
      <c r="C6" s="111"/>
      <c r="D6" s="111"/>
      <c r="E6" s="111"/>
      <c r="F6" s="111"/>
      <c r="G6" s="111"/>
      <c r="H6" s="111"/>
      <c r="I6" s="111"/>
    </row>
    <row r="7" spans="1:17">
      <c r="B7" s="112"/>
      <c r="C7" s="111"/>
      <c r="D7" s="111"/>
      <c r="E7" s="111"/>
      <c r="F7" s="111"/>
      <c r="G7" s="111"/>
      <c r="H7" s="111"/>
      <c r="I7" s="111"/>
    </row>
    <row r="8" spans="1:17">
      <c r="A8" s="111"/>
      <c r="B8" s="112"/>
      <c r="C8" s="111"/>
      <c r="D8" s="111"/>
      <c r="E8" s="111"/>
      <c r="F8" s="111"/>
      <c r="G8" s="111"/>
      <c r="H8" s="111"/>
      <c r="I8" s="111"/>
    </row>
    <row r="9" spans="1:17">
      <c r="A9" s="111"/>
      <c r="B9" s="112"/>
      <c r="C9" s="111"/>
      <c r="D9" s="111"/>
      <c r="E9" s="111"/>
      <c r="F9" s="111"/>
      <c r="G9" s="111"/>
      <c r="H9" s="111"/>
      <c r="I9" s="111"/>
    </row>
    <row r="10" spans="1:17">
      <c r="A10" s="111"/>
      <c r="B10" s="112"/>
      <c r="C10" s="111"/>
      <c r="D10" s="111"/>
      <c r="E10" s="111"/>
      <c r="F10" s="111"/>
      <c r="G10" s="111"/>
      <c r="H10" s="111"/>
      <c r="I10" s="111"/>
    </row>
    <row r="11" spans="1:17">
      <c r="A11" s="111"/>
      <c r="B11" s="112"/>
      <c r="C11" s="111"/>
      <c r="D11" s="111"/>
      <c r="E11" s="111"/>
      <c r="F11" s="111"/>
      <c r="G11" s="111"/>
      <c r="H11" s="111"/>
      <c r="I11" s="111"/>
    </row>
    <row r="12" spans="1:17">
      <c r="A12" s="111"/>
      <c r="B12" s="112"/>
      <c r="C12" s="111"/>
      <c r="D12" s="111"/>
      <c r="E12" s="111"/>
      <c r="F12" s="111"/>
      <c r="G12" s="111"/>
      <c r="H12" s="111"/>
      <c r="I12" s="111"/>
    </row>
    <row r="13" spans="1:17">
      <c r="A13" s="111"/>
      <c r="B13" s="112"/>
      <c r="C13" s="111"/>
      <c r="D13" s="111"/>
      <c r="E13" s="111"/>
      <c r="F13" s="111"/>
      <c r="G13" s="111"/>
      <c r="H13" s="111"/>
      <c r="I13" s="111"/>
    </row>
    <row r="14" spans="1:17">
      <c r="A14" s="111"/>
      <c r="B14" s="112"/>
      <c r="C14" s="111"/>
      <c r="D14" s="111"/>
      <c r="E14" s="111"/>
      <c r="F14" s="111"/>
      <c r="G14" s="111"/>
      <c r="H14" s="111"/>
      <c r="I14" s="111"/>
    </row>
    <row r="15" spans="1:17">
      <c r="A15" s="111"/>
      <c r="B15" s="112"/>
      <c r="C15" s="111"/>
      <c r="D15" s="111"/>
      <c r="E15" s="111"/>
      <c r="F15" s="111"/>
      <c r="G15" s="111"/>
      <c r="H15" s="111"/>
      <c r="I15" s="111"/>
    </row>
    <row r="16" spans="1:17">
      <c r="A16" s="111"/>
      <c r="B16" s="112"/>
      <c r="C16" s="111"/>
      <c r="D16" s="111"/>
      <c r="E16" s="111"/>
      <c r="F16" s="111"/>
      <c r="G16" s="111"/>
      <c r="H16" s="111"/>
      <c r="I16" s="111"/>
    </row>
    <row r="17" spans="1:17">
      <c r="A17" s="111"/>
      <c r="B17" s="112"/>
      <c r="C17" s="111"/>
      <c r="D17" s="111"/>
      <c r="E17" s="111"/>
      <c r="F17" s="111"/>
      <c r="G17" s="111"/>
      <c r="H17" s="111"/>
      <c r="I17" s="111"/>
    </row>
    <row r="18" spans="1:17">
      <c r="A18" s="111"/>
      <c r="B18" s="112"/>
      <c r="C18" s="111"/>
      <c r="D18" s="111"/>
      <c r="E18" s="111"/>
      <c r="F18" s="111"/>
      <c r="G18" s="111"/>
      <c r="H18" s="111"/>
      <c r="I18" s="111"/>
    </row>
    <row r="19" spans="1:17">
      <c r="A19" s="111"/>
      <c r="B19" s="112"/>
      <c r="C19" s="111"/>
      <c r="D19" s="111"/>
      <c r="E19" s="111"/>
      <c r="F19" s="111"/>
      <c r="G19" s="111"/>
      <c r="H19" s="111"/>
      <c r="I19" s="111"/>
    </row>
    <row r="20" spans="1:17" ht="15" customHeight="1">
      <c r="A20" s="735" t="s">
        <v>64</v>
      </c>
      <c r="B20" s="735"/>
      <c r="C20" s="735"/>
      <c r="D20" s="735"/>
      <c r="E20" s="735"/>
      <c r="F20" s="735"/>
      <c r="G20" s="735"/>
      <c r="H20" s="735"/>
      <c r="I20" s="735"/>
      <c r="J20" s="735"/>
      <c r="K20" s="735"/>
      <c r="L20" s="735"/>
      <c r="M20" s="735"/>
      <c r="N20" s="735"/>
      <c r="O20" s="735"/>
      <c r="P20" s="735"/>
      <c r="Q20" s="735"/>
    </row>
    <row r="21" spans="1:17" ht="15" customHeight="1">
      <c r="A21" s="735"/>
      <c r="B21" s="735"/>
      <c r="C21" s="735"/>
      <c r="D21" s="735"/>
      <c r="E21" s="735"/>
      <c r="F21" s="735"/>
      <c r="G21" s="735"/>
      <c r="H21" s="735"/>
      <c r="I21" s="735"/>
      <c r="J21" s="735"/>
      <c r="K21" s="735"/>
      <c r="L21" s="735"/>
      <c r="M21" s="735"/>
      <c r="N21" s="735"/>
      <c r="O21" s="735"/>
      <c r="P21" s="735"/>
      <c r="Q21" s="735"/>
    </row>
    <row r="22" spans="1:17" ht="15" customHeight="1">
      <c r="A22" s="735"/>
      <c r="B22" s="735"/>
      <c r="C22" s="735"/>
      <c r="D22" s="735"/>
      <c r="E22" s="735"/>
      <c r="F22" s="735"/>
      <c r="G22" s="735"/>
      <c r="H22" s="735"/>
      <c r="I22" s="735"/>
      <c r="J22" s="735"/>
      <c r="K22" s="735"/>
      <c r="L22" s="735"/>
      <c r="M22" s="735"/>
      <c r="N22" s="735"/>
      <c r="O22" s="735"/>
      <c r="P22" s="735"/>
      <c r="Q22" s="735"/>
    </row>
    <row r="23" spans="1:17" ht="15" customHeight="1">
      <c r="A23" s="735"/>
      <c r="B23" s="735"/>
      <c r="C23" s="735"/>
      <c r="D23" s="735"/>
      <c r="E23" s="735"/>
      <c r="F23" s="735"/>
      <c r="G23" s="735"/>
      <c r="H23" s="735"/>
      <c r="I23" s="735"/>
      <c r="J23" s="735"/>
      <c r="K23" s="735"/>
      <c r="L23" s="735"/>
      <c r="M23" s="735"/>
      <c r="N23" s="735"/>
      <c r="O23" s="735"/>
      <c r="P23" s="735"/>
      <c r="Q23" s="735"/>
    </row>
    <row r="24" spans="1:17" ht="15" customHeight="1">
      <c r="A24" s="735"/>
      <c r="B24" s="735"/>
      <c r="C24" s="735"/>
      <c r="D24" s="735"/>
      <c r="E24" s="735"/>
      <c r="F24" s="735"/>
      <c r="G24" s="735"/>
      <c r="H24" s="735"/>
      <c r="I24" s="735"/>
      <c r="J24" s="735"/>
      <c r="K24" s="735"/>
      <c r="L24" s="735"/>
      <c r="M24" s="735"/>
      <c r="N24" s="735"/>
      <c r="O24" s="735"/>
      <c r="P24" s="735"/>
      <c r="Q24" s="735"/>
    </row>
    <row r="25" spans="1:17" ht="15" customHeight="1">
      <c r="A25" s="735"/>
      <c r="B25" s="735"/>
      <c r="C25" s="735"/>
      <c r="D25" s="735"/>
      <c r="E25" s="735"/>
      <c r="F25" s="735"/>
      <c r="G25" s="735"/>
      <c r="H25" s="735"/>
      <c r="I25" s="735"/>
      <c r="J25" s="735"/>
      <c r="K25" s="735"/>
      <c r="L25" s="735"/>
      <c r="M25" s="735"/>
      <c r="N25" s="735"/>
      <c r="O25" s="735"/>
      <c r="P25" s="735"/>
      <c r="Q25" s="735"/>
    </row>
    <row r="26" spans="1:17">
      <c r="A26" s="735"/>
      <c r="B26" s="735"/>
      <c r="C26" s="735"/>
      <c r="D26" s="735"/>
      <c r="E26" s="735"/>
      <c r="F26" s="735"/>
      <c r="G26" s="735"/>
      <c r="H26" s="735"/>
      <c r="I26" s="735"/>
      <c r="J26" s="735"/>
      <c r="K26" s="735"/>
      <c r="L26" s="735"/>
      <c r="M26" s="735"/>
      <c r="N26" s="735"/>
      <c r="O26" s="735"/>
      <c r="P26" s="735"/>
      <c r="Q26" s="735"/>
    </row>
    <row r="27" spans="1:17" ht="63.75" customHeight="1">
      <c r="A27" s="735"/>
      <c r="B27" s="735"/>
      <c r="C27" s="735"/>
      <c r="D27" s="735"/>
      <c r="E27" s="735"/>
      <c r="F27" s="735"/>
      <c r="G27" s="735"/>
      <c r="H27" s="735"/>
      <c r="I27" s="735"/>
      <c r="J27" s="735"/>
      <c r="K27" s="735"/>
      <c r="L27" s="735"/>
      <c r="M27" s="735"/>
      <c r="N27" s="735"/>
      <c r="O27" s="735"/>
      <c r="P27" s="735"/>
      <c r="Q27" s="735"/>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N78"/>
  <sheetViews>
    <sheetView showGridLines="0" topLeftCell="A52" zoomScaleNormal="100" workbookViewId="0">
      <selection activeCell="C57" sqref="C57"/>
    </sheetView>
  </sheetViews>
  <sheetFormatPr baseColWidth="10" defaultColWidth="8.5546875" defaultRowHeight="11.25" customHeight="1"/>
  <cols>
    <col min="1" max="1" width="92.44140625" style="1" customWidth="1"/>
    <col min="2" max="2" width="19.5546875" style="133" customWidth="1"/>
    <col min="3" max="6" width="20.44140625" style="55" customWidth="1"/>
    <col min="7" max="7" width="16.88671875" style="1" customWidth="1"/>
    <col min="8" max="8" width="21.44140625" style="1" customWidth="1"/>
    <col min="9" max="9" width="24.44140625" style="1" customWidth="1"/>
    <col min="10" max="11" width="11.44140625" style="1" customWidth="1"/>
    <col min="12" max="12" width="13.44140625" style="1" customWidth="1"/>
    <col min="13" max="13" width="10.5546875" style="1" customWidth="1"/>
    <col min="14" max="14" width="11.5546875" style="1" customWidth="1"/>
    <col min="15" max="16384" width="8.5546875" style="1"/>
  </cols>
  <sheetData>
    <row r="1" spans="1:14" ht="21" customHeight="1">
      <c r="A1" s="18"/>
      <c r="H1" s="176"/>
    </row>
    <row r="2" spans="1:14" ht="34.950000000000003" customHeight="1">
      <c r="A2" s="116"/>
      <c r="B2" s="614"/>
      <c r="C2" s="119"/>
      <c r="D2" s="215"/>
      <c r="E2" s="119"/>
      <c r="F2" s="118"/>
      <c r="G2" s="34"/>
      <c r="H2" s="116"/>
    </row>
    <row r="3" spans="1:14" ht="21" customHeight="1">
      <c r="A3" s="75"/>
      <c r="B3" s="615"/>
      <c r="C3" s="68"/>
      <c r="D3" s="216"/>
      <c r="E3" s="217"/>
      <c r="F3" s="218"/>
      <c r="G3" s="219"/>
      <c r="H3" s="220"/>
    </row>
    <row r="4" spans="1:14" s="57" customFormat="1" ht="15" customHeight="1">
      <c r="A4" s="87"/>
      <c r="B4" s="88"/>
      <c r="C4" s="87"/>
      <c r="D4" s="87"/>
      <c r="E4" s="87"/>
      <c r="F4" s="87"/>
      <c r="G4" s="87"/>
    </row>
    <row r="5" spans="1:14" s="57" customFormat="1" ht="26.4">
      <c r="A5" s="128" t="s">
        <v>65</v>
      </c>
      <c r="B5" s="616"/>
    </row>
    <row r="6" spans="1:14" ht="15" customHeight="1">
      <c r="A6" s="736" t="s">
        <v>66</v>
      </c>
      <c r="B6" s="617"/>
      <c r="C6" s="69"/>
      <c r="D6" s="70"/>
      <c r="E6" s="69"/>
      <c r="F6" s="71"/>
      <c r="G6" s="40"/>
    </row>
    <row r="7" spans="1:14" ht="15" customHeight="1">
      <c r="A7" s="736"/>
      <c r="B7" s="617"/>
      <c r="C7" s="1"/>
      <c r="D7" s="1"/>
      <c r="E7" s="1"/>
      <c r="F7" s="1"/>
      <c r="H7" s="5"/>
      <c r="I7" s="6"/>
      <c r="J7" s="7"/>
      <c r="K7" s="8"/>
      <c r="L7" s="8"/>
      <c r="M7" s="8"/>
      <c r="N7" s="9"/>
    </row>
    <row r="8" spans="1:14" ht="17.399999999999999" customHeight="1">
      <c r="A8" s="221" t="s">
        <v>67</v>
      </c>
      <c r="B8" s="222">
        <v>2025</v>
      </c>
      <c r="C8" s="223">
        <v>2024</v>
      </c>
      <c r="D8" s="223">
        <v>2023</v>
      </c>
      <c r="E8" s="223">
        <v>2022</v>
      </c>
      <c r="F8" s="223">
        <v>2021</v>
      </c>
      <c r="G8" s="224">
        <v>2020</v>
      </c>
      <c r="H8" s="94"/>
      <c r="I8" s="11"/>
      <c r="J8" s="12"/>
      <c r="K8" s="12"/>
      <c r="L8" s="12"/>
      <c r="M8" s="12"/>
      <c r="N8" s="12"/>
    </row>
    <row r="9" spans="1:14" ht="21.6">
      <c r="A9" s="225" t="s">
        <v>68</v>
      </c>
      <c r="B9" s="226">
        <v>77785.223455599931</v>
      </c>
      <c r="C9" s="674">
        <v>58108</v>
      </c>
      <c r="D9" s="227">
        <v>42400</v>
      </c>
      <c r="E9" s="227">
        <v>45374</v>
      </c>
      <c r="F9" s="228">
        <v>46339</v>
      </c>
      <c r="G9" s="229">
        <v>40647</v>
      </c>
      <c r="I9" s="11"/>
      <c r="J9" s="12"/>
      <c r="K9" s="12"/>
      <c r="L9" s="12"/>
      <c r="M9" s="12"/>
      <c r="N9" s="12"/>
    </row>
    <row r="10" spans="1:14" ht="10.8">
      <c r="A10" s="230" t="s">
        <v>69</v>
      </c>
      <c r="B10" s="231">
        <v>80310.75</v>
      </c>
      <c r="C10" s="667">
        <v>70826</v>
      </c>
      <c r="D10" s="232">
        <v>64602</v>
      </c>
      <c r="E10" s="232">
        <v>68116</v>
      </c>
      <c r="F10" s="233">
        <v>58133</v>
      </c>
      <c r="G10" s="234">
        <v>41254</v>
      </c>
      <c r="H10" s="20"/>
      <c r="I10" s="11"/>
      <c r="J10" s="12"/>
      <c r="K10" s="12"/>
      <c r="L10" s="12"/>
      <c r="M10" s="12"/>
      <c r="N10" s="12"/>
    </row>
    <row r="11" spans="1:14" ht="10.8">
      <c r="A11" s="230" t="s">
        <v>70</v>
      </c>
      <c r="B11" s="231">
        <v>23898.18</v>
      </c>
      <c r="C11" s="667">
        <v>29802</v>
      </c>
      <c r="D11" s="232">
        <v>13457</v>
      </c>
      <c r="E11" s="232">
        <v>13389</v>
      </c>
      <c r="F11" s="233">
        <v>12820</v>
      </c>
      <c r="G11" s="234">
        <v>6591</v>
      </c>
      <c r="H11" s="95"/>
      <c r="I11" s="11"/>
      <c r="J11" s="12"/>
      <c r="K11" s="12"/>
      <c r="L11" s="12"/>
      <c r="M11" s="12"/>
      <c r="N11" s="12"/>
    </row>
    <row r="12" spans="1:14" ht="10.8">
      <c r="A12" s="235" t="s">
        <v>71</v>
      </c>
      <c r="B12" s="231">
        <v>158095.9734556</v>
      </c>
      <c r="C12" s="667">
        <v>128934</v>
      </c>
      <c r="D12" s="232">
        <v>107002</v>
      </c>
      <c r="E12" s="232">
        <v>113490</v>
      </c>
      <c r="F12" s="233">
        <v>104472</v>
      </c>
      <c r="G12" s="234">
        <v>81901</v>
      </c>
      <c r="H12" s="33"/>
      <c r="I12" s="11"/>
      <c r="J12" s="12"/>
      <c r="K12" s="12"/>
      <c r="L12" s="12"/>
      <c r="M12" s="12"/>
      <c r="N12" s="12"/>
    </row>
    <row r="13" spans="1:14" ht="10.8">
      <c r="A13" s="235" t="s">
        <v>72</v>
      </c>
      <c r="B13" s="231">
        <v>35938</v>
      </c>
      <c r="C13" s="667">
        <v>29461</v>
      </c>
      <c r="D13" s="232">
        <v>26016</v>
      </c>
      <c r="E13" s="232">
        <v>29734</v>
      </c>
      <c r="F13" s="233">
        <v>24821</v>
      </c>
      <c r="G13" s="234" t="s">
        <v>73</v>
      </c>
      <c r="H13" s="33"/>
      <c r="I13" s="11"/>
      <c r="J13" s="12"/>
      <c r="K13" s="12"/>
      <c r="L13" s="12"/>
      <c r="M13" s="12"/>
      <c r="N13" s="12"/>
    </row>
    <row r="14" spans="1:14" ht="10.8">
      <c r="A14" s="230" t="s">
        <v>74</v>
      </c>
      <c r="B14" s="236">
        <v>0.27435863030313656</v>
      </c>
      <c r="C14" s="675">
        <v>0.32</v>
      </c>
      <c r="D14" s="244">
        <v>0.28999999999999998</v>
      </c>
      <c r="E14" s="244">
        <v>0.26</v>
      </c>
      <c r="F14" s="243">
        <v>0.22</v>
      </c>
      <c r="G14" s="237">
        <v>0.24</v>
      </c>
      <c r="H14" s="33"/>
      <c r="I14" s="11"/>
      <c r="J14" s="12"/>
      <c r="K14" s="12"/>
      <c r="L14" s="12"/>
      <c r="M14" s="12"/>
      <c r="N14" s="12"/>
    </row>
    <row r="15" spans="1:14" ht="10.8">
      <c r="A15" s="230" t="s">
        <v>75</v>
      </c>
      <c r="B15" s="236">
        <v>3.305520434674925</v>
      </c>
      <c r="C15" s="675">
        <v>3.81</v>
      </c>
      <c r="D15" s="232" t="s">
        <v>76</v>
      </c>
      <c r="E15" s="232" t="s">
        <v>77</v>
      </c>
      <c r="F15" s="232" t="s">
        <v>78</v>
      </c>
      <c r="G15" s="237">
        <v>2.76</v>
      </c>
      <c r="H15" s="13"/>
      <c r="I15" s="11"/>
      <c r="J15" s="14"/>
      <c r="K15" s="14"/>
      <c r="L15" s="14"/>
      <c r="M15" s="14"/>
      <c r="N15" s="14"/>
    </row>
    <row r="16" spans="1:14" ht="15" customHeight="1">
      <c r="A16" s="533"/>
      <c r="B16" s="608"/>
      <c r="C16" s="534"/>
      <c r="D16" s="534"/>
      <c r="E16" s="534"/>
      <c r="F16" s="534"/>
      <c r="G16" s="318"/>
      <c r="H16" s="13"/>
      <c r="I16" s="6"/>
      <c r="J16" s="7"/>
      <c r="K16" s="8"/>
      <c r="L16" s="8"/>
      <c r="M16" s="8"/>
      <c r="N16" s="9"/>
    </row>
    <row r="17" spans="1:14" ht="15" customHeight="1">
      <c r="A17" s="238" t="s">
        <v>79</v>
      </c>
      <c r="B17" s="239">
        <v>2025</v>
      </c>
      <c r="C17" s="320">
        <v>2024</v>
      </c>
      <c r="D17" s="178">
        <v>2023</v>
      </c>
      <c r="E17" s="178">
        <v>2022</v>
      </c>
      <c r="F17" s="579">
        <v>2021</v>
      </c>
      <c r="G17" s="580"/>
      <c r="H17" s="13"/>
      <c r="I17" s="6"/>
      <c r="J17" s="7"/>
      <c r="K17" s="8"/>
      <c r="L17" s="8"/>
      <c r="M17" s="8"/>
      <c r="N17" s="9"/>
    </row>
    <row r="18" spans="1:14" ht="15" customHeight="1">
      <c r="A18" s="241" t="s">
        <v>80</v>
      </c>
      <c r="B18" s="248">
        <v>35</v>
      </c>
      <c r="C18" s="605">
        <v>10</v>
      </c>
      <c r="D18" s="227">
        <v>10</v>
      </c>
      <c r="E18" s="227">
        <v>8</v>
      </c>
      <c r="F18" s="348">
        <v>23</v>
      </c>
      <c r="G18" s="12"/>
      <c r="H18" s="13"/>
      <c r="I18" s="6"/>
      <c r="J18" s="7"/>
      <c r="K18" s="8"/>
      <c r="L18" s="8"/>
      <c r="M18" s="8"/>
      <c r="N18" s="9"/>
    </row>
    <row r="19" spans="1:14" ht="15" customHeight="1">
      <c r="A19" s="241" t="s">
        <v>81</v>
      </c>
      <c r="B19" s="248">
        <v>25437</v>
      </c>
      <c r="C19" s="605">
        <v>17434.46</v>
      </c>
      <c r="D19" s="233">
        <v>10737</v>
      </c>
      <c r="E19" s="232">
        <v>14347</v>
      </c>
      <c r="F19" s="288">
        <v>15947</v>
      </c>
      <c r="G19" s="14"/>
      <c r="H19" s="13"/>
      <c r="I19" s="6"/>
      <c r="J19" s="7"/>
      <c r="K19" s="8"/>
      <c r="L19" s="8"/>
      <c r="M19" s="8"/>
      <c r="N19" s="9"/>
    </row>
    <row r="20" spans="1:14" ht="15" customHeight="1">
      <c r="A20" s="242" t="s">
        <v>82</v>
      </c>
      <c r="B20" s="248">
        <v>251</v>
      </c>
      <c r="C20" s="605">
        <v>369</v>
      </c>
      <c r="D20" s="233">
        <v>303</v>
      </c>
      <c r="E20" s="232">
        <v>345</v>
      </c>
      <c r="F20" s="288">
        <v>438</v>
      </c>
      <c r="G20" s="14"/>
      <c r="H20" s="13"/>
      <c r="I20" s="6"/>
      <c r="J20" s="7"/>
      <c r="K20" s="8"/>
      <c r="L20" s="8"/>
      <c r="M20" s="8"/>
      <c r="N20" s="9"/>
    </row>
    <row r="21" spans="1:14" ht="15" customHeight="1">
      <c r="A21" s="242" t="s">
        <v>83</v>
      </c>
      <c r="B21" s="578">
        <v>4626</v>
      </c>
      <c r="C21" s="674">
        <v>7909.73</v>
      </c>
      <c r="D21" s="228">
        <v>10022</v>
      </c>
      <c r="E21" s="228">
        <v>9050</v>
      </c>
      <c r="F21" s="348">
        <v>1834</v>
      </c>
      <c r="G21" s="12"/>
      <c r="H21" s="13"/>
      <c r="I21" s="6"/>
      <c r="J21" s="7"/>
      <c r="K21" s="8"/>
      <c r="L21" s="8"/>
      <c r="M21" s="8"/>
      <c r="N21" s="9"/>
    </row>
    <row r="22" spans="1:14" ht="15" customHeight="1">
      <c r="A22" s="230" t="s">
        <v>84</v>
      </c>
      <c r="B22" s="248">
        <v>4352</v>
      </c>
      <c r="C22" s="605">
        <v>2806</v>
      </c>
      <c r="D22" s="233">
        <v>3912</v>
      </c>
      <c r="E22" s="232">
        <v>4704</v>
      </c>
      <c r="F22" s="288">
        <v>5063</v>
      </c>
      <c r="G22" s="14"/>
      <c r="H22" s="13"/>
      <c r="I22" s="6"/>
      <c r="J22" s="7"/>
      <c r="K22" s="8"/>
      <c r="L22" s="8"/>
      <c r="M22" s="8"/>
      <c r="N22" s="9"/>
    </row>
    <row r="23" spans="1:14" ht="15" customHeight="1">
      <c r="A23" s="230" t="s">
        <v>85</v>
      </c>
      <c r="B23" s="578">
        <v>1237</v>
      </c>
      <c r="C23" s="674">
        <v>1261</v>
      </c>
      <c r="D23" s="233">
        <v>1033</v>
      </c>
      <c r="E23" s="232">
        <v>1280</v>
      </c>
      <c r="F23" s="581">
        <v>1516</v>
      </c>
      <c r="G23" s="583"/>
      <c r="H23" s="13"/>
      <c r="I23" s="6"/>
      <c r="J23" s="7"/>
      <c r="K23" s="8"/>
      <c r="L23" s="8"/>
      <c r="M23" s="8"/>
      <c r="N23" s="9"/>
    </row>
    <row r="24" spans="1:14" ht="15" customHeight="1">
      <c r="A24" s="533"/>
      <c r="B24" s="608"/>
      <c r="C24" s="534"/>
      <c r="D24" s="534"/>
      <c r="E24" s="534"/>
      <c r="F24" s="534"/>
      <c r="G24" s="582"/>
      <c r="H24" s="13"/>
      <c r="I24" s="6"/>
      <c r="J24" s="7"/>
      <c r="K24" s="8"/>
      <c r="L24" s="8"/>
      <c r="M24" s="8"/>
      <c r="N24" s="9"/>
    </row>
    <row r="25" spans="1:14" ht="10.8">
      <c r="A25" s="238" t="s">
        <v>86</v>
      </c>
      <c r="B25" s="239">
        <v>2025</v>
      </c>
      <c r="C25" s="320">
        <v>2024</v>
      </c>
      <c r="D25" s="178">
        <v>2023</v>
      </c>
      <c r="E25" s="178">
        <v>2022</v>
      </c>
      <c r="F25" s="140">
        <v>2021</v>
      </c>
      <c r="G25" s="240">
        <v>2020</v>
      </c>
      <c r="H25" s="33"/>
      <c r="I25" s="11"/>
      <c r="J25" s="12"/>
      <c r="K25" s="12"/>
      <c r="L25" s="12"/>
      <c r="M25" s="12"/>
      <c r="N25" s="12"/>
    </row>
    <row r="26" spans="1:14" ht="10.8">
      <c r="A26" s="585" t="s">
        <v>87</v>
      </c>
      <c r="B26" s="586">
        <v>305925.45078236557</v>
      </c>
      <c r="C26" s="611">
        <v>197881</v>
      </c>
      <c r="D26" s="587">
        <v>143519</v>
      </c>
      <c r="E26" s="587">
        <v>159336</v>
      </c>
      <c r="F26" s="588">
        <v>165115</v>
      </c>
      <c r="G26" s="589">
        <v>132414.133</v>
      </c>
      <c r="H26" s="33"/>
      <c r="I26" s="11"/>
      <c r="J26" s="12"/>
      <c r="K26" s="12"/>
      <c r="L26" s="12"/>
      <c r="M26" s="12"/>
      <c r="N26" s="12"/>
    </row>
    <row r="27" spans="1:14" ht="10.8">
      <c r="A27" s="242" t="s">
        <v>88</v>
      </c>
      <c r="B27" s="248">
        <v>246063.65157416303</v>
      </c>
      <c r="C27" s="605">
        <v>174675</v>
      </c>
      <c r="D27" s="227">
        <v>129064</v>
      </c>
      <c r="E27" s="227">
        <v>144830</v>
      </c>
      <c r="F27" s="228">
        <v>149586</v>
      </c>
      <c r="G27" s="229" t="s">
        <v>11</v>
      </c>
      <c r="H27" s="33"/>
      <c r="I27" s="11"/>
      <c r="J27" s="12"/>
      <c r="K27" s="12"/>
      <c r="L27" s="12"/>
      <c r="M27" s="12"/>
      <c r="N27" s="12"/>
    </row>
    <row r="28" spans="1:14" ht="10.8">
      <c r="A28" s="242" t="s">
        <v>89</v>
      </c>
      <c r="B28" s="248">
        <v>3064.5224108299672</v>
      </c>
      <c r="C28" s="605">
        <v>2373</v>
      </c>
      <c r="D28" s="233">
        <v>554</v>
      </c>
      <c r="E28" s="232">
        <v>139</v>
      </c>
      <c r="F28" s="232">
        <v>1432</v>
      </c>
      <c r="G28" s="234" t="s">
        <v>11</v>
      </c>
      <c r="H28" s="33"/>
      <c r="I28" s="11"/>
      <c r="J28" s="12"/>
      <c r="K28" s="12"/>
      <c r="L28" s="12"/>
      <c r="M28" s="12"/>
      <c r="N28" s="12"/>
    </row>
    <row r="29" spans="1:14" ht="10.8">
      <c r="A29" s="242" t="s">
        <v>90</v>
      </c>
      <c r="B29" s="248">
        <v>43401.364936265469</v>
      </c>
      <c r="C29" s="605">
        <v>12708</v>
      </c>
      <c r="D29" s="233">
        <v>9783</v>
      </c>
      <c r="E29" s="232">
        <v>9783</v>
      </c>
      <c r="F29" s="232">
        <v>9273</v>
      </c>
      <c r="G29" s="234" t="s">
        <v>11</v>
      </c>
      <c r="H29" s="33"/>
      <c r="I29" s="11"/>
      <c r="J29" s="12"/>
      <c r="K29" s="12"/>
      <c r="L29" s="12"/>
      <c r="M29" s="12"/>
      <c r="N29" s="12"/>
    </row>
    <row r="30" spans="1:14" ht="10.8">
      <c r="A30" s="242" t="s">
        <v>91</v>
      </c>
      <c r="B30" s="248">
        <v>13395.911861107086</v>
      </c>
      <c r="C30" s="605">
        <v>8125</v>
      </c>
      <c r="D30" s="233">
        <v>4118</v>
      </c>
      <c r="E30" s="232">
        <v>4584</v>
      </c>
      <c r="F30" s="232">
        <v>4824</v>
      </c>
      <c r="G30" s="234" t="s">
        <v>11</v>
      </c>
      <c r="H30" s="33"/>
      <c r="I30" s="11"/>
      <c r="J30" s="12"/>
      <c r="K30" s="12"/>
      <c r="L30" s="12"/>
      <c r="M30" s="12"/>
      <c r="N30" s="12"/>
    </row>
    <row r="31" spans="1:14" ht="10.8">
      <c r="A31" s="585" t="s">
        <v>92</v>
      </c>
      <c r="B31" s="586">
        <v>387631.6375423721</v>
      </c>
      <c r="C31" s="611">
        <v>341345</v>
      </c>
      <c r="D31" s="590">
        <v>291027.98200000002</v>
      </c>
      <c r="E31" s="591">
        <v>317941.75300000003</v>
      </c>
      <c r="F31" s="591">
        <v>299913.29499999998</v>
      </c>
      <c r="G31" s="592">
        <v>234541.24900000001</v>
      </c>
      <c r="H31" s="33"/>
      <c r="I31" s="11"/>
      <c r="J31" s="12"/>
      <c r="K31" s="12"/>
      <c r="L31" s="12"/>
      <c r="M31" s="12"/>
      <c r="N31" s="12"/>
    </row>
    <row r="32" spans="1:14" ht="10.8">
      <c r="A32" s="242" t="s">
        <v>93</v>
      </c>
      <c r="B32" s="248">
        <v>105825.40300549587</v>
      </c>
      <c r="C32" s="605">
        <v>125173</v>
      </c>
      <c r="D32" s="233">
        <v>60147</v>
      </c>
      <c r="E32" s="232">
        <v>61842</v>
      </c>
      <c r="F32" s="232">
        <v>67012</v>
      </c>
      <c r="G32" s="234" t="s">
        <v>11</v>
      </c>
      <c r="H32" s="33"/>
      <c r="I32" s="11"/>
      <c r="J32" s="12"/>
      <c r="K32" s="12"/>
      <c r="L32" s="12"/>
      <c r="M32" s="12"/>
      <c r="N32" s="12"/>
    </row>
    <row r="33" spans="1:14" ht="10.8">
      <c r="A33" s="242" t="s">
        <v>94</v>
      </c>
      <c r="B33" s="248">
        <v>281806.2345368762</v>
      </c>
      <c r="C33" s="605">
        <v>216172</v>
      </c>
      <c r="D33" s="233">
        <v>230881</v>
      </c>
      <c r="E33" s="233">
        <v>256099</v>
      </c>
      <c r="F33" s="233">
        <v>232901</v>
      </c>
      <c r="G33" s="234" t="s">
        <v>11</v>
      </c>
      <c r="H33" s="33"/>
      <c r="I33" s="11"/>
      <c r="J33" s="12"/>
      <c r="K33" s="12"/>
      <c r="L33" s="12"/>
      <c r="M33" s="12"/>
      <c r="N33" s="12"/>
    </row>
    <row r="34" spans="1:14" ht="10.8">
      <c r="A34" s="593" t="s">
        <v>95</v>
      </c>
      <c r="B34" s="586">
        <v>0</v>
      </c>
      <c r="C34" s="611">
        <v>0</v>
      </c>
      <c r="D34" s="590">
        <v>0</v>
      </c>
      <c r="E34" s="590">
        <v>0</v>
      </c>
      <c r="F34" s="590">
        <v>0</v>
      </c>
      <c r="G34" s="592">
        <v>0</v>
      </c>
      <c r="H34" s="33"/>
      <c r="I34" s="11"/>
      <c r="J34" s="12"/>
      <c r="K34" s="12"/>
      <c r="L34" s="12"/>
      <c r="M34" s="12"/>
      <c r="N34" s="12"/>
    </row>
    <row r="35" spans="1:14" ht="10.8">
      <c r="A35" s="585" t="s">
        <v>96</v>
      </c>
      <c r="B35" s="594">
        <v>693557.08832473774</v>
      </c>
      <c r="C35" s="588">
        <v>539226</v>
      </c>
      <c r="D35" s="588">
        <v>434548.30099999998</v>
      </c>
      <c r="E35" s="588">
        <v>477278.22900000005</v>
      </c>
      <c r="F35" s="588">
        <v>465027.59399999998</v>
      </c>
      <c r="G35" s="595">
        <v>366955.38199999998</v>
      </c>
      <c r="H35" s="33"/>
      <c r="I35" s="11"/>
      <c r="J35" s="12"/>
      <c r="K35" s="12"/>
      <c r="L35" s="12"/>
      <c r="M35" s="12"/>
      <c r="N35" s="12"/>
    </row>
    <row r="36" spans="1:14" ht="10.8">
      <c r="A36" s="230" t="s">
        <v>97</v>
      </c>
      <c r="B36" s="173">
        <v>1.8713316659674337</v>
      </c>
      <c r="C36" s="676">
        <v>1.32</v>
      </c>
      <c r="D36" s="243">
        <v>1.19</v>
      </c>
      <c r="E36" s="244">
        <v>1.1000000000000001</v>
      </c>
      <c r="F36" s="244">
        <v>1</v>
      </c>
      <c r="G36" s="237">
        <v>1.06</v>
      </c>
      <c r="H36" s="33"/>
      <c r="I36" s="11"/>
      <c r="J36" s="12"/>
      <c r="K36" s="12"/>
      <c r="L36" s="12"/>
      <c r="M36" s="12"/>
      <c r="N36" s="12"/>
    </row>
    <row r="37" spans="1:14" ht="10.8">
      <c r="A37" s="230" t="s">
        <v>98</v>
      </c>
      <c r="B37" s="596">
        <v>22.54612896658314</v>
      </c>
      <c r="C37" s="677">
        <v>15.92</v>
      </c>
      <c r="D37" s="243">
        <v>14.28</v>
      </c>
      <c r="E37" s="244">
        <v>15.29</v>
      </c>
      <c r="F37" s="244">
        <v>13.82</v>
      </c>
      <c r="G37" s="237">
        <v>12.38</v>
      </c>
      <c r="H37" s="33"/>
      <c r="I37" s="11"/>
      <c r="J37" s="12"/>
      <c r="K37" s="12"/>
      <c r="L37" s="12"/>
      <c r="M37" s="12"/>
      <c r="N37" s="12"/>
    </row>
    <row r="38" spans="1:14" s="72" customFormat="1" ht="15" customHeight="1">
      <c r="A38" s="1"/>
      <c r="B38" s="90"/>
      <c r="C38" s="612"/>
      <c r="D38" s="91"/>
      <c r="E38" s="91"/>
      <c r="F38" s="91"/>
      <c r="G38" s="73"/>
      <c r="H38" s="31"/>
    </row>
    <row r="39" spans="1:14" ht="15" customHeight="1">
      <c r="A39" s="736" t="s">
        <v>99</v>
      </c>
      <c r="B39" s="3"/>
      <c r="C39" s="4"/>
      <c r="D39" s="3"/>
      <c r="E39" s="4"/>
      <c r="F39" s="4"/>
      <c r="G39" s="18"/>
      <c r="H39" s="31"/>
    </row>
    <row r="40" spans="1:14" ht="15" customHeight="1">
      <c r="A40" s="736"/>
      <c r="B40" s="609"/>
      <c r="C40" s="245"/>
      <c r="D40" s="245"/>
      <c r="E40" s="245"/>
      <c r="F40" s="245"/>
      <c r="H40" s="31"/>
    </row>
    <row r="41" spans="1:14" ht="15" customHeight="1">
      <c r="A41" s="221" t="s">
        <v>100</v>
      </c>
      <c r="B41" s="239" t="s">
        <v>34</v>
      </c>
      <c r="C41" s="246" t="s">
        <v>51</v>
      </c>
      <c r="D41" s="140" t="s">
        <v>101</v>
      </c>
      <c r="E41" s="178" t="s">
        <v>53</v>
      </c>
      <c r="F41" s="224" t="s">
        <v>102</v>
      </c>
      <c r="H41" s="33"/>
    </row>
    <row r="42" spans="1:14" ht="21.6">
      <c r="A42" s="225" t="s">
        <v>68</v>
      </c>
      <c r="B42" s="248">
        <v>77785.223455599931</v>
      </c>
      <c r="C42" s="228">
        <v>29146</v>
      </c>
      <c r="D42" s="227">
        <v>14316</v>
      </c>
      <c r="E42" s="227">
        <v>31459</v>
      </c>
      <c r="F42" s="229">
        <v>2864</v>
      </c>
      <c r="H42" s="33"/>
    </row>
    <row r="43" spans="1:14" ht="10.8">
      <c r="A43" s="230" t="s">
        <v>69</v>
      </c>
      <c r="B43" s="248">
        <v>80310.75</v>
      </c>
      <c r="C43" s="233">
        <v>37786</v>
      </c>
      <c r="D43" s="232">
        <v>16818</v>
      </c>
      <c r="E43" s="232">
        <v>22457</v>
      </c>
      <c r="F43" s="229">
        <v>3250</v>
      </c>
      <c r="H43" s="33"/>
    </row>
    <row r="44" spans="1:14" ht="10.8">
      <c r="A44" s="230" t="s">
        <v>70</v>
      </c>
      <c r="B44" s="248">
        <v>23898.18</v>
      </c>
      <c r="C44" s="233">
        <v>7389</v>
      </c>
      <c r="D44" s="232">
        <v>3072</v>
      </c>
      <c r="E44" s="232">
        <v>12737</v>
      </c>
      <c r="F44" s="229">
        <v>700</v>
      </c>
      <c r="H44" s="33"/>
    </row>
    <row r="45" spans="1:14" ht="10.8">
      <c r="A45" s="235" t="s">
        <v>71</v>
      </c>
      <c r="B45" s="248">
        <v>158095.9734556</v>
      </c>
      <c r="C45" s="233">
        <v>66932</v>
      </c>
      <c r="D45" s="233">
        <v>31134</v>
      </c>
      <c r="E45" s="233">
        <v>53916</v>
      </c>
      <c r="F45" s="229">
        <v>6114</v>
      </c>
      <c r="H45" s="33"/>
    </row>
    <row r="46" spans="1:14" ht="10.8">
      <c r="A46" s="235" t="s">
        <v>72</v>
      </c>
      <c r="B46" s="248">
        <v>35938</v>
      </c>
      <c r="C46" s="233">
        <v>13678</v>
      </c>
      <c r="D46" s="232">
        <v>4033</v>
      </c>
      <c r="E46" s="232">
        <v>15604</v>
      </c>
      <c r="F46" s="229">
        <v>2623</v>
      </c>
      <c r="H46" s="33"/>
    </row>
    <row r="47" spans="1:14" ht="10.8">
      <c r="A47" s="230" t="s">
        <v>74</v>
      </c>
      <c r="B47" s="173">
        <v>0.27435863030313656</v>
      </c>
      <c r="C47" s="243">
        <v>0.47057996386211359</v>
      </c>
      <c r="D47" s="244">
        <v>0.40449525789268548</v>
      </c>
      <c r="E47" s="244">
        <v>1.3493843227550306</v>
      </c>
      <c r="F47" s="514" t="s">
        <v>11</v>
      </c>
      <c r="H47" s="33"/>
    </row>
    <row r="48" spans="1:14" ht="10.8">
      <c r="A48" s="230" t="s">
        <v>75</v>
      </c>
      <c r="B48" s="173">
        <v>3.305520434674925</v>
      </c>
      <c r="C48" s="243">
        <v>0.31884375550802446</v>
      </c>
      <c r="D48" s="244">
        <v>0.25807574664909355</v>
      </c>
      <c r="E48" s="244">
        <v>1.3458139883181068</v>
      </c>
      <c r="F48" s="247" t="s">
        <v>11</v>
      </c>
      <c r="H48" s="13"/>
    </row>
    <row r="49" spans="1:8" ht="15" customHeight="1">
      <c r="A49" s="533"/>
      <c r="B49" s="610"/>
      <c r="C49" s="535"/>
      <c r="D49" s="535"/>
      <c r="E49" s="535"/>
      <c r="F49" s="535"/>
      <c r="H49" s="13"/>
    </row>
    <row r="50" spans="1:8" ht="15" customHeight="1">
      <c r="A50" s="238" t="s">
        <v>86</v>
      </c>
      <c r="B50" s="239" t="s">
        <v>34</v>
      </c>
      <c r="C50" s="246" t="s">
        <v>51</v>
      </c>
      <c r="D50" s="140" t="s">
        <v>101</v>
      </c>
      <c r="E50" s="178" t="s">
        <v>53</v>
      </c>
      <c r="F50" s="240" t="s">
        <v>102</v>
      </c>
      <c r="H50" s="33"/>
    </row>
    <row r="51" spans="1:8" ht="10.8">
      <c r="A51" s="241" t="s">
        <v>87</v>
      </c>
      <c r="B51" s="248">
        <v>305925.45078236557</v>
      </c>
      <c r="C51" s="228">
        <v>101221.92672927659</v>
      </c>
      <c r="D51" s="227">
        <v>64013.337536921819</v>
      </c>
      <c r="E51" s="227">
        <v>132541.60433333996</v>
      </c>
      <c r="F51" s="234">
        <v>8148.582182827231</v>
      </c>
      <c r="H51" s="33"/>
    </row>
    <row r="52" spans="1:8" ht="10.8">
      <c r="A52" s="241" t="s">
        <v>92</v>
      </c>
      <c r="B52" s="248">
        <v>387631.6375423721</v>
      </c>
      <c r="C52" s="233">
        <v>221192.76443000001</v>
      </c>
      <c r="D52" s="232">
        <v>66730.922999999995</v>
      </c>
      <c r="E52" s="232">
        <v>80734.863639999996</v>
      </c>
      <c r="F52" s="234">
        <v>18973.086472372099</v>
      </c>
      <c r="H52" s="33"/>
    </row>
    <row r="53" spans="1:8" ht="10.8">
      <c r="A53" s="242" t="s">
        <v>95</v>
      </c>
      <c r="B53" s="248">
        <v>0</v>
      </c>
      <c r="C53" s="233">
        <v>0</v>
      </c>
      <c r="D53" s="232">
        <v>0</v>
      </c>
      <c r="E53" s="232">
        <v>0</v>
      </c>
      <c r="F53" s="234">
        <v>0</v>
      </c>
      <c r="H53" s="33"/>
    </row>
    <row r="54" spans="1:8" ht="10.8">
      <c r="A54" s="242" t="s">
        <v>96</v>
      </c>
      <c r="B54" s="248">
        <v>693557.08832473762</v>
      </c>
      <c r="C54" s="321">
        <v>322414.69115927658</v>
      </c>
      <c r="D54" s="321">
        <v>130744.26053692182</v>
      </c>
      <c r="E54" s="321">
        <v>213276.46797333995</v>
      </c>
      <c r="F54" s="229">
        <v>27121.668655199232</v>
      </c>
      <c r="H54" s="33"/>
    </row>
    <row r="55" spans="1:8" ht="10.8">
      <c r="A55" s="230" t="s">
        <v>97</v>
      </c>
      <c r="B55" s="173">
        <v>1.8713316659674337</v>
      </c>
      <c r="C55" s="243">
        <v>1.5358858387644714</v>
      </c>
      <c r="D55" s="244">
        <v>1.0837625211102644</v>
      </c>
      <c r="E55" s="244">
        <v>5.3236600262927452</v>
      </c>
      <c r="F55" s="237" t="s">
        <v>11</v>
      </c>
      <c r="H55" s="33"/>
    </row>
    <row r="56" spans="1:8" ht="10.8">
      <c r="A56" s="230" t="s">
        <v>98</v>
      </c>
      <c r="B56" s="173">
        <v>22.54612896658314</v>
      </c>
      <c r="C56" s="243">
        <v>18.504624232588199</v>
      </c>
      <c r="D56" s="244">
        <v>13.057359316984924</v>
      </c>
      <c r="E56" s="244">
        <v>64.140289349835001</v>
      </c>
      <c r="F56" s="237" t="s">
        <v>11</v>
      </c>
      <c r="H56" s="33"/>
    </row>
    <row r="57" spans="1:8" ht="15" customHeight="1">
      <c r="A57" s="38"/>
      <c r="B57" s="39"/>
      <c r="C57" s="613"/>
      <c r="D57" s="41"/>
      <c r="E57" s="29"/>
      <c r="F57" s="29"/>
      <c r="G57" s="18"/>
      <c r="H57" s="32"/>
    </row>
    <row r="58" spans="1:8" ht="15" customHeight="1">
      <c r="A58" s="89"/>
      <c r="B58" s="618"/>
      <c r="C58" s="12"/>
      <c r="D58" s="14"/>
      <c r="E58" s="14"/>
      <c r="F58" s="14"/>
      <c r="H58" s="13"/>
    </row>
    <row r="59" spans="1:8" s="194" customFormat="1" ht="10.8">
      <c r="A59" s="749" t="s">
        <v>103</v>
      </c>
      <c r="B59" s="750"/>
      <c r="C59" s="750"/>
      <c r="D59" s="750"/>
      <c r="E59" s="750"/>
      <c r="F59" s="750"/>
      <c r="G59" s="751"/>
      <c r="H59" s="507"/>
    </row>
    <row r="60" spans="1:8" s="194" customFormat="1" ht="19.5" customHeight="1">
      <c r="A60" s="752" t="s">
        <v>104</v>
      </c>
      <c r="B60" s="752"/>
      <c r="C60" s="752"/>
      <c r="D60" s="752"/>
      <c r="E60" s="752"/>
      <c r="F60" s="752"/>
      <c r="G60" s="753"/>
      <c r="H60" s="508"/>
    </row>
    <row r="61" spans="1:8" s="194" customFormat="1" ht="10.8">
      <c r="A61" s="754" t="s">
        <v>105</v>
      </c>
      <c r="B61" s="755"/>
      <c r="C61" s="755"/>
      <c r="D61" s="755"/>
      <c r="E61" s="755"/>
      <c r="F61" s="755"/>
      <c r="G61" s="756"/>
      <c r="H61" s="509"/>
    </row>
    <row r="62" spans="1:8" s="194" customFormat="1" ht="10.8">
      <c r="A62" s="741" t="s">
        <v>106</v>
      </c>
      <c r="B62" s="741"/>
      <c r="C62" s="741"/>
      <c r="D62" s="741"/>
      <c r="E62" s="741"/>
      <c r="F62" s="742"/>
      <c r="G62" s="510"/>
      <c r="H62" s="509"/>
    </row>
    <row r="63" spans="1:8" s="194" customFormat="1" ht="10.8">
      <c r="A63" s="741" t="s">
        <v>107</v>
      </c>
      <c r="B63" s="741"/>
      <c r="C63" s="741"/>
      <c r="D63" s="741"/>
      <c r="E63" s="741"/>
      <c r="F63" s="741"/>
      <c r="G63" s="742"/>
      <c r="H63" s="509"/>
    </row>
    <row r="64" spans="1:8" s="194" customFormat="1" ht="10.8">
      <c r="A64" s="743" t="s">
        <v>108</v>
      </c>
      <c r="B64" s="744"/>
      <c r="C64" s="744"/>
      <c r="D64" s="744"/>
      <c r="E64" s="744"/>
      <c r="F64" s="745"/>
      <c r="G64" s="515"/>
      <c r="H64" s="509"/>
    </row>
    <row r="65" spans="1:8" s="194" customFormat="1" ht="10.8">
      <c r="A65" s="746" t="s">
        <v>109</v>
      </c>
      <c r="B65" s="747"/>
      <c r="C65" s="747"/>
      <c r="D65" s="747"/>
      <c r="E65" s="747"/>
      <c r="F65" s="748"/>
      <c r="G65" s="510"/>
      <c r="H65" s="509"/>
    </row>
    <row r="66" spans="1:8" s="194" customFormat="1" ht="10.8">
      <c r="A66" s="741" t="s">
        <v>110</v>
      </c>
      <c r="B66" s="741"/>
      <c r="C66" s="741"/>
      <c r="D66" s="741"/>
      <c r="E66" s="741"/>
      <c r="F66" s="742"/>
      <c r="G66" s="511"/>
      <c r="H66" s="509"/>
    </row>
    <row r="67" spans="1:8" s="194" customFormat="1" ht="14.25" customHeight="1">
      <c r="A67" s="740" t="s">
        <v>111</v>
      </c>
      <c r="B67" s="741"/>
      <c r="C67" s="741"/>
      <c r="D67" s="741"/>
      <c r="E67" s="741"/>
      <c r="F67" s="742"/>
      <c r="G67" s="510"/>
      <c r="H67" s="512"/>
    </row>
    <row r="68" spans="1:8" s="194" customFormat="1" ht="10.8">
      <c r="A68" s="740" t="s">
        <v>112</v>
      </c>
      <c r="B68" s="741"/>
      <c r="C68" s="741"/>
      <c r="D68" s="741"/>
      <c r="E68" s="741"/>
      <c r="F68" s="742"/>
      <c r="G68" s="513"/>
      <c r="H68" s="513"/>
    </row>
    <row r="69" spans="1:8" ht="10.8">
      <c r="A69" s="116" t="s">
        <v>113</v>
      </c>
      <c r="B69" s="123"/>
      <c r="C69" s="116"/>
      <c r="D69" s="116"/>
      <c r="E69" s="116"/>
      <c r="F69" s="116"/>
      <c r="G69" s="116"/>
      <c r="H69" s="116"/>
    </row>
    <row r="70" spans="1:8" ht="10.8">
      <c r="A70" s="702"/>
      <c r="B70" s="123"/>
      <c r="C70" s="116"/>
      <c r="D70" s="116"/>
      <c r="E70" s="116"/>
      <c r="F70" s="116"/>
      <c r="G70" s="116"/>
      <c r="H70" s="116"/>
    </row>
    <row r="71" spans="1:8" ht="10.8">
      <c r="A71" s="116"/>
      <c r="B71" s="123"/>
      <c r="C71" s="116"/>
      <c r="D71" s="116"/>
      <c r="E71" s="116"/>
      <c r="F71" s="116"/>
      <c r="G71" s="116"/>
      <c r="H71" s="116"/>
    </row>
    <row r="72" spans="1:8" ht="10.8">
      <c r="A72" s="116"/>
      <c r="B72" s="123"/>
      <c r="C72" s="116"/>
      <c r="D72" s="116"/>
      <c r="E72" s="116"/>
      <c r="F72" s="116"/>
      <c r="G72" s="116"/>
      <c r="H72" s="116"/>
    </row>
    <row r="73" spans="1:8" ht="10.8">
      <c r="A73" s="116"/>
      <c r="B73" s="123"/>
      <c r="C73" s="116"/>
      <c r="D73" s="116"/>
      <c r="E73" s="116"/>
      <c r="F73" s="116"/>
      <c r="G73" s="116"/>
      <c r="H73" s="116"/>
    </row>
    <row r="74" spans="1:8" ht="10.8">
      <c r="A74" s="116"/>
      <c r="B74" s="123"/>
      <c r="C74" s="116"/>
      <c r="D74" s="116"/>
      <c r="E74" s="116"/>
      <c r="F74" s="116"/>
      <c r="G74" s="116"/>
      <c r="H74" s="116"/>
    </row>
    <row r="75" spans="1:8" ht="10.8">
      <c r="A75" s="116"/>
      <c r="B75" s="123"/>
      <c r="C75" s="116"/>
      <c r="D75" s="116"/>
      <c r="E75" s="116"/>
      <c r="F75" s="116"/>
      <c r="G75" s="116"/>
      <c r="H75" s="116"/>
    </row>
    <row r="76" spans="1:8" ht="10.8">
      <c r="A76" s="116"/>
      <c r="B76" s="123"/>
      <c r="C76" s="116"/>
      <c r="D76" s="116"/>
      <c r="E76" s="116"/>
      <c r="F76" s="116"/>
      <c r="G76" s="116"/>
      <c r="H76" s="116"/>
    </row>
    <row r="77" spans="1:8" ht="10.8">
      <c r="A77" s="116"/>
      <c r="B77" s="123"/>
      <c r="C77" s="116"/>
      <c r="D77" s="116"/>
      <c r="E77" s="116"/>
      <c r="F77" s="116"/>
      <c r="G77" s="116"/>
      <c r="H77" s="116"/>
    </row>
    <row r="78" spans="1:8" ht="10.8">
      <c r="A78" s="116"/>
    </row>
  </sheetData>
  <mergeCells count="12">
    <mergeCell ref="A68:F68"/>
    <mergeCell ref="A6:A7"/>
    <mergeCell ref="A39:A40"/>
    <mergeCell ref="A62:F62"/>
    <mergeCell ref="A64:F64"/>
    <mergeCell ref="A65:F65"/>
    <mergeCell ref="A66:F66"/>
    <mergeCell ref="A67:F67"/>
    <mergeCell ref="A59:G59"/>
    <mergeCell ref="A60:G60"/>
    <mergeCell ref="A61:G61"/>
    <mergeCell ref="A63:G6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0"/>
  <sheetViews>
    <sheetView showGridLines="0" topLeftCell="A31" zoomScaleNormal="100" workbookViewId="0">
      <selection activeCell="C38" sqref="C38"/>
    </sheetView>
  </sheetViews>
  <sheetFormatPr baseColWidth="10" defaultColWidth="8.5546875" defaultRowHeight="11.25" customHeight="1"/>
  <cols>
    <col min="1" max="1" width="14.88671875" style="1" customWidth="1"/>
    <col min="2" max="2" width="46.88671875" style="1" customWidth="1"/>
    <col min="3" max="4" width="20.44140625" style="77" customWidth="1"/>
    <col min="5" max="6" width="20.44140625" style="55" customWidth="1"/>
    <col min="7" max="7" width="16.88671875" style="1" customWidth="1"/>
    <col min="8" max="8" width="21.44140625" style="1" customWidth="1"/>
    <col min="9" max="9" width="25.554687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8"/>
    </row>
    <row r="2" spans="1:9" ht="30" customHeight="1">
      <c r="B2" s="18"/>
    </row>
    <row r="3" spans="1:9" ht="30" customHeight="1"/>
    <row r="4" spans="1:9" ht="15" customHeight="1">
      <c r="A4" s="92"/>
      <c r="B4" s="92"/>
      <c r="C4" s="96"/>
      <c r="D4" s="96"/>
      <c r="E4" s="93"/>
      <c r="F4" s="93"/>
      <c r="G4" s="92"/>
      <c r="H4" s="92"/>
      <c r="I4" s="92"/>
    </row>
    <row r="5" spans="1:9" s="57" customFormat="1" ht="25.8">
      <c r="A5" s="128" t="s">
        <v>114</v>
      </c>
      <c r="B5" s="56"/>
    </row>
    <row r="6" spans="1:9" ht="15" customHeight="1">
      <c r="A6" s="759" t="s">
        <v>115</v>
      </c>
      <c r="B6" s="759"/>
      <c r="C6" s="759"/>
      <c r="D6" s="601"/>
    </row>
    <row r="7" spans="1:9" ht="15" customHeight="1">
      <c r="A7" s="760"/>
      <c r="B7" s="760"/>
      <c r="C7" s="760"/>
      <c r="D7" s="602"/>
      <c r="E7" s="17"/>
      <c r="F7" s="16"/>
      <c r="G7" s="18"/>
    </row>
    <row r="8" spans="1:9" ht="10.8">
      <c r="A8" s="249"/>
      <c r="B8" s="250"/>
      <c r="C8" s="251">
        <v>2025</v>
      </c>
      <c r="D8" s="140">
        <v>2024</v>
      </c>
      <c r="E8" s="140">
        <v>2023</v>
      </c>
      <c r="F8" s="178">
        <v>2022</v>
      </c>
      <c r="G8" s="223">
        <v>2021</v>
      </c>
      <c r="H8" s="252">
        <v>2020</v>
      </c>
    </row>
    <row r="9" spans="1:9" ht="21.6">
      <c r="A9" s="766" t="s">
        <v>116</v>
      </c>
      <c r="B9" s="253" t="s">
        <v>117</v>
      </c>
      <c r="C9" s="536">
        <v>920174</v>
      </c>
      <c r="D9" s="656">
        <v>557360</v>
      </c>
      <c r="E9" s="254">
        <v>578919</v>
      </c>
      <c r="F9" s="254">
        <v>651066</v>
      </c>
      <c r="G9" s="254">
        <v>589904</v>
      </c>
      <c r="H9" s="255">
        <v>454527</v>
      </c>
    </row>
    <row r="10" spans="1:9" ht="10.8">
      <c r="A10" s="767"/>
      <c r="B10" s="230" t="s">
        <v>118</v>
      </c>
      <c r="C10" s="536">
        <v>3502255</v>
      </c>
      <c r="D10" s="656">
        <v>1779270</v>
      </c>
      <c r="E10" s="254">
        <v>2130252</v>
      </c>
      <c r="F10" s="254">
        <v>2396165</v>
      </c>
      <c r="G10" s="254">
        <v>2419802</v>
      </c>
      <c r="H10" s="255">
        <v>1869751</v>
      </c>
    </row>
    <row r="11" spans="1:9" ht="21.6">
      <c r="A11" s="768"/>
      <c r="B11" s="230" t="s">
        <v>119</v>
      </c>
      <c r="C11" s="659">
        <v>0.26273757907405371</v>
      </c>
      <c r="D11" s="657">
        <v>0.31325206404873907</v>
      </c>
      <c r="E11" s="256">
        <v>0.27176080576382511</v>
      </c>
      <c r="F11" s="256">
        <v>0.27171167261019169</v>
      </c>
      <c r="G11" s="256">
        <v>0.243781929265287</v>
      </c>
      <c r="H11" s="257">
        <v>0.24309493617064518</v>
      </c>
    </row>
    <row r="12" spans="1:9" ht="10.8">
      <c r="A12" s="763" t="s">
        <v>120</v>
      </c>
      <c r="B12" s="258" t="s">
        <v>121</v>
      </c>
      <c r="C12" s="536">
        <v>259</v>
      </c>
      <c r="D12" s="656">
        <v>49.5</v>
      </c>
      <c r="E12" s="254">
        <v>157.26999999999998</v>
      </c>
      <c r="F12" s="254">
        <v>144.25</v>
      </c>
      <c r="G12" s="254">
        <v>161.43</v>
      </c>
      <c r="H12" s="255">
        <v>83.98</v>
      </c>
    </row>
    <row r="13" spans="1:9" ht="10.8">
      <c r="A13" s="764"/>
      <c r="B13" s="230" t="s">
        <v>122</v>
      </c>
      <c r="C13" s="536">
        <v>2689</v>
      </c>
      <c r="D13" s="656">
        <v>2758.1299999999997</v>
      </c>
      <c r="E13" s="254">
        <v>2712.27</v>
      </c>
      <c r="F13" s="254">
        <v>2397.75</v>
      </c>
      <c r="G13" s="254">
        <v>2213.33</v>
      </c>
      <c r="H13" s="255">
        <v>1783.87</v>
      </c>
    </row>
    <row r="14" spans="1:9" ht="10.8">
      <c r="A14" s="765"/>
      <c r="B14" s="259" t="s">
        <v>45</v>
      </c>
      <c r="C14" s="260">
        <v>2948</v>
      </c>
      <c r="D14" s="261">
        <v>2807.6299999999997</v>
      </c>
      <c r="E14" s="261">
        <v>2869.54</v>
      </c>
      <c r="F14" s="261">
        <v>2542</v>
      </c>
      <c r="G14" s="261">
        <v>2374.7599999999998</v>
      </c>
      <c r="H14" s="262">
        <v>1867.85</v>
      </c>
    </row>
    <row r="15" spans="1:9" ht="10.8">
      <c r="A15" s="763" t="s">
        <v>123</v>
      </c>
      <c r="B15" s="263" t="s">
        <v>124</v>
      </c>
      <c r="C15" s="536">
        <v>24</v>
      </c>
      <c r="D15" s="656">
        <v>62.019999999999996</v>
      </c>
      <c r="E15" s="254">
        <v>50.83</v>
      </c>
      <c r="F15" s="254">
        <v>62.16</v>
      </c>
      <c r="G15" s="254">
        <v>66.75</v>
      </c>
      <c r="H15" s="255">
        <v>67.45</v>
      </c>
    </row>
    <row r="16" spans="1:9" ht="10.8">
      <c r="A16" s="764"/>
      <c r="B16" s="264" t="s">
        <v>125</v>
      </c>
      <c r="C16" s="536">
        <v>4694</v>
      </c>
      <c r="D16" s="656">
        <v>5486.76</v>
      </c>
      <c r="E16" s="254">
        <v>2894.93</v>
      </c>
      <c r="F16" s="254">
        <v>3215.08</v>
      </c>
      <c r="G16" s="254">
        <v>3846.84</v>
      </c>
      <c r="H16" s="255">
        <v>3992.15</v>
      </c>
    </row>
    <row r="17" spans="1:9" ht="10.8">
      <c r="A17" s="765"/>
      <c r="B17" s="265" t="s">
        <v>45</v>
      </c>
      <c r="C17" s="260">
        <v>4718</v>
      </c>
      <c r="D17" s="261">
        <v>5548.7800000000007</v>
      </c>
      <c r="E17" s="261">
        <v>2945.7599999999998</v>
      </c>
      <c r="F17" s="261">
        <v>3277.24</v>
      </c>
      <c r="G17" s="261">
        <v>3913.59</v>
      </c>
      <c r="H17" s="262">
        <v>4059.6</v>
      </c>
    </row>
    <row r="18" spans="1:9" ht="10.8">
      <c r="A18" s="763" t="s">
        <v>126</v>
      </c>
      <c r="B18" s="266" t="s">
        <v>127</v>
      </c>
      <c r="C18" s="536">
        <v>-1770</v>
      </c>
      <c r="D18" s="656">
        <v>-2741.150000000001</v>
      </c>
      <c r="E18" s="254">
        <v>-474.46</v>
      </c>
      <c r="F18" s="254">
        <v>-735.23</v>
      </c>
      <c r="G18" s="254">
        <v>-1520.27</v>
      </c>
      <c r="H18" s="255">
        <v>-2191.75</v>
      </c>
    </row>
    <row r="19" spans="1:9" ht="10.8">
      <c r="A19" s="764"/>
      <c r="B19" s="230" t="s">
        <v>128</v>
      </c>
      <c r="C19" s="536">
        <v>125.16666666666667</v>
      </c>
      <c r="D19" s="656">
        <v>139</v>
      </c>
      <c r="E19" s="254">
        <v>163</v>
      </c>
      <c r="F19" s="254">
        <v>171</v>
      </c>
      <c r="G19" s="254">
        <v>193</v>
      </c>
      <c r="H19" s="255">
        <v>231</v>
      </c>
    </row>
    <row r="20" spans="1:9" ht="10.8">
      <c r="A20" s="765"/>
      <c r="B20" s="263" t="s">
        <v>129</v>
      </c>
      <c r="C20" s="539">
        <v>0.745</v>
      </c>
      <c r="D20" s="658">
        <v>1.77</v>
      </c>
      <c r="E20" s="149">
        <v>0.84</v>
      </c>
      <c r="F20" s="149">
        <v>0.85</v>
      </c>
      <c r="G20" s="149">
        <v>0.86</v>
      </c>
      <c r="H20" s="267">
        <v>0.86</v>
      </c>
    </row>
    <row r="21" spans="1:9" ht="15" customHeight="1">
      <c r="A21" s="61"/>
      <c r="B21" s="37"/>
      <c r="C21" s="54"/>
      <c r="D21" s="54"/>
      <c r="E21" s="37"/>
      <c r="F21" s="37"/>
      <c r="G21" s="37"/>
      <c r="H21" s="37"/>
      <c r="I21" s="37"/>
    </row>
    <row r="22" spans="1:9" ht="15" customHeight="1">
      <c r="A22" s="61"/>
      <c r="B22" s="37"/>
      <c r="C22" s="54"/>
      <c r="D22" s="54"/>
      <c r="E22" s="37"/>
      <c r="F22" s="37"/>
      <c r="G22" s="37"/>
      <c r="H22" s="37"/>
      <c r="I22" s="37"/>
    </row>
    <row r="23" spans="1:9" ht="15" customHeight="1">
      <c r="A23" s="769" t="s">
        <v>130</v>
      </c>
      <c r="B23" s="769"/>
      <c r="C23" s="769"/>
      <c r="D23" s="769"/>
      <c r="E23" s="769"/>
      <c r="F23" s="37"/>
      <c r="G23" s="37"/>
      <c r="H23" s="37"/>
      <c r="I23" s="37"/>
    </row>
    <row r="24" spans="1:9" ht="10.95" customHeight="1">
      <c r="A24" s="770"/>
      <c r="B24" s="770"/>
      <c r="C24" s="770"/>
      <c r="D24" s="770"/>
      <c r="E24" s="770"/>
      <c r="F24" s="16"/>
      <c r="G24" s="18"/>
      <c r="I24" s="37"/>
    </row>
    <row r="25" spans="1:9" ht="27" customHeight="1">
      <c r="A25" s="249"/>
      <c r="B25" s="250"/>
      <c r="C25" s="251" t="s">
        <v>34</v>
      </c>
      <c r="D25" s="140" t="s">
        <v>51</v>
      </c>
      <c r="E25" s="178" t="s">
        <v>131</v>
      </c>
      <c r="F25" s="140" t="s">
        <v>53</v>
      </c>
      <c r="G25" s="223" t="s">
        <v>132</v>
      </c>
      <c r="H25" s="223" t="s">
        <v>133</v>
      </c>
      <c r="I25" s="223" t="s">
        <v>134</v>
      </c>
    </row>
    <row r="26" spans="1:9" ht="21.6">
      <c r="A26" s="766" t="s">
        <v>116</v>
      </c>
      <c r="B26" s="253" t="s">
        <v>117</v>
      </c>
      <c r="C26" s="536">
        <v>920174</v>
      </c>
      <c r="D26" s="254">
        <v>285937</v>
      </c>
      <c r="E26" s="254">
        <v>391941</v>
      </c>
      <c r="F26" s="254">
        <v>242296</v>
      </c>
      <c r="G26" s="254" t="s">
        <v>11</v>
      </c>
      <c r="H26" s="254" t="s">
        <v>11</v>
      </c>
      <c r="I26" s="254" t="s">
        <v>11</v>
      </c>
    </row>
    <row r="27" spans="1:9" ht="10.8">
      <c r="A27" s="767"/>
      <c r="B27" s="230" t="s">
        <v>118</v>
      </c>
      <c r="C27" s="536">
        <v>3502255</v>
      </c>
      <c r="D27" s="254">
        <v>1372800</v>
      </c>
      <c r="E27" s="254">
        <v>705426</v>
      </c>
      <c r="F27" s="254">
        <v>1424029</v>
      </c>
      <c r="G27" s="254" t="s">
        <v>11</v>
      </c>
      <c r="H27" s="254"/>
      <c r="I27" s="254" t="s">
        <v>11</v>
      </c>
    </row>
    <row r="28" spans="1:9" ht="21.6">
      <c r="A28" s="768"/>
      <c r="B28" s="230" t="s">
        <v>119</v>
      </c>
      <c r="C28" s="537">
        <v>0.26273757907405371</v>
      </c>
      <c r="D28" s="256">
        <v>0.20828744172494174</v>
      </c>
      <c r="E28" s="256">
        <v>0.55560895118694231</v>
      </c>
      <c r="F28" s="256">
        <v>0.17014822029607543</v>
      </c>
      <c r="G28" s="256" t="s">
        <v>11</v>
      </c>
      <c r="H28" s="256"/>
      <c r="I28" s="256" t="s">
        <v>11</v>
      </c>
    </row>
    <row r="29" spans="1:9" ht="10.8">
      <c r="A29" s="763" t="s">
        <v>120</v>
      </c>
      <c r="B29" s="258" t="s">
        <v>121</v>
      </c>
      <c r="C29" s="662">
        <v>258.916</v>
      </c>
      <c r="D29" s="254" t="s">
        <v>11</v>
      </c>
      <c r="E29" s="254" t="s">
        <v>11</v>
      </c>
      <c r="F29" s="254">
        <v>209.166</v>
      </c>
      <c r="G29" s="254">
        <v>2.99</v>
      </c>
      <c r="H29" s="254">
        <v>43.97</v>
      </c>
      <c r="I29" s="254">
        <v>2.79</v>
      </c>
    </row>
    <row r="30" spans="1:9" ht="10.8">
      <c r="A30" s="764"/>
      <c r="B30" s="230" t="s">
        <v>122</v>
      </c>
      <c r="C30" s="536">
        <v>2689.4900000000002</v>
      </c>
      <c r="D30" s="254">
        <v>1684</v>
      </c>
      <c r="E30" s="254">
        <v>875.82</v>
      </c>
      <c r="F30" s="254" t="s">
        <v>11</v>
      </c>
      <c r="G30" s="254">
        <v>129.66999999999999</v>
      </c>
      <c r="H30" s="254" t="s">
        <v>11</v>
      </c>
      <c r="I30" s="254" t="s">
        <v>11</v>
      </c>
    </row>
    <row r="31" spans="1:9" ht="10.8">
      <c r="A31" s="765"/>
      <c r="B31" s="259" t="s">
        <v>45</v>
      </c>
      <c r="C31" s="260">
        <v>2948.24</v>
      </c>
      <c r="D31" s="261">
        <v>1684</v>
      </c>
      <c r="E31" s="261">
        <v>875.82</v>
      </c>
      <c r="F31" s="261">
        <v>209</v>
      </c>
      <c r="G31" s="261">
        <v>132.66</v>
      </c>
      <c r="H31" s="261">
        <v>43.97</v>
      </c>
      <c r="I31" s="261">
        <v>2.79</v>
      </c>
    </row>
    <row r="32" spans="1:9" ht="10.8">
      <c r="A32" s="763" t="s">
        <v>123</v>
      </c>
      <c r="B32" s="263" t="s">
        <v>124</v>
      </c>
      <c r="C32" s="536">
        <v>24</v>
      </c>
      <c r="D32" s="254">
        <v>0</v>
      </c>
      <c r="E32" s="254" t="s">
        <v>11</v>
      </c>
      <c r="F32" s="254" t="s">
        <v>11</v>
      </c>
      <c r="G32" s="254">
        <v>13</v>
      </c>
      <c r="H32" s="254">
        <v>8</v>
      </c>
      <c r="I32" s="254">
        <v>3</v>
      </c>
    </row>
    <row r="33" spans="1:9" ht="10.8">
      <c r="A33" s="764"/>
      <c r="B33" s="264" t="s">
        <v>125</v>
      </c>
      <c r="C33" s="536">
        <v>4694</v>
      </c>
      <c r="D33" s="254">
        <v>1571</v>
      </c>
      <c r="E33" s="254" t="s">
        <v>11</v>
      </c>
      <c r="F33" s="254" t="s">
        <v>11</v>
      </c>
      <c r="G33" s="254">
        <v>1636</v>
      </c>
      <c r="H33" s="254">
        <v>273</v>
      </c>
      <c r="I33" s="254">
        <v>1214</v>
      </c>
    </row>
    <row r="34" spans="1:9" ht="10.8">
      <c r="A34" s="765"/>
      <c r="B34" s="265" t="s">
        <v>45</v>
      </c>
      <c r="C34" s="260">
        <v>4718</v>
      </c>
      <c r="D34" s="261">
        <v>1571</v>
      </c>
      <c r="E34" s="261">
        <v>0</v>
      </c>
      <c r="F34" s="261">
        <v>0</v>
      </c>
      <c r="G34" s="261">
        <v>1649</v>
      </c>
      <c r="H34" s="261">
        <v>281</v>
      </c>
      <c r="I34" s="261">
        <v>1217</v>
      </c>
    </row>
    <row r="35" spans="1:9" ht="10.8">
      <c r="A35" s="763" t="s">
        <v>126</v>
      </c>
      <c r="B35" s="266" t="s">
        <v>127</v>
      </c>
      <c r="C35" s="536">
        <v>-1769.7599999999998</v>
      </c>
      <c r="D35" s="660">
        <v>113</v>
      </c>
      <c r="E35" s="660">
        <v>875.82</v>
      </c>
      <c r="F35" s="660">
        <v>209</v>
      </c>
      <c r="G35" s="660">
        <v>-1516.34</v>
      </c>
      <c r="H35" s="660">
        <v>-237.03</v>
      </c>
      <c r="I35" s="660">
        <v>-1214.21</v>
      </c>
    </row>
    <row r="36" spans="1:9" ht="10.8">
      <c r="A36" s="764"/>
      <c r="B36" s="230" t="s">
        <v>128</v>
      </c>
      <c r="C36" s="536">
        <v>125.16666666666667</v>
      </c>
      <c r="D36" s="254">
        <v>161</v>
      </c>
      <c r="E36" s="254">
        <v>157</v>
      </c>
      <c r="F36" s="254">
        <v>64</v>
      </c>
      <c r="G36" s="254">
        <v>129</v>
      </c>
      <c r="H36" s="254">
        <v>91</v>
      </c>
      <c r="I36" s="254">
        <v>149</v>
      </c>
    </row>
    <row r="37" spans="1:9" ht="10.8">
      <c r="A37" s="765"/>
      <c r="B37" s="263" t="s">
        <v>129</v>
      </c>
      <c r="C37" s="538">
        <v>0.745</v>
      </c>
      <c r="D37" s="661">
        <v>0.8</v>
      </c>
      <c r="E37" s="661">
        <v>0.69</v>
      </c>
      <c r="F37" s="661">
        <v>0</v>
      </c>
      <c r="G37" s="661" t="s">
        <v>11</v>
      </c>
      <c r="H37" s="661" t="s">
        <v>11</v>
      </c>
      <c r="I37" s="661" t="s">
        <v>11</v>
      </c>
    </row>
    <row r="38" spans="1:9" ht="15" customHeight="1">
      <c r="B38" s="114"/>
      <c r="C38" s="115"/>
      <c r="D38" s="115"/>
      <c r="E38" s="114"/>
      <c r="F38" s="114"/>
      <c r="G38" s="114"/>
      <c r="H38" s="114"/>
      <c r="I38" s="37"/>
    </row>
    <row r="39" spans="1:9" ht="15" customHeight="1">
      <c r="B39" s="37"/>
      <c r="C39" s="54"/>
      <c r="D39" s="54"/>
      <c r="E39" s="37"/>
      <c r="F39" s="37"/>
      <c r="G39" s="37"/>
      <c r="H39" s="37"/>
      <c r="I39" s="37"/>
    </row>
    <row r="40" spans="1:9" ht="20.399999999999999" customHeight="1">
      <c r="A40" s="771" t="s">
        <v>135</v>
      </c>
      <c r="B40" s="758"/>
      <c r="C40" s="758"/>
      <c r="D40" s="758"/>
      <c r="E40" s="758"/>
      <c r="F40" s="758"/>
      <c r="G40" s="758"/>
      <c r="H40" s="758"/>
      <c r="I40" s="758"/>
    </row>
    <row r="41" spans="1:9" ht="10.8">
      <c r="A41" s="761" t="s">
        <v>136</v>
      </c>
      <c r="B41" s="761"/>
      <c r="C41" s="761"/>
      <c r="D41" s="761"/>
      <c r="E41" s="761"/>
      <c r="F41" s="761"/>
      <c r="G41" s="761"/>
      <c r="H41" s="762"/>
      <c r="I41" s="194"/>
    </row>
    <row r="42" spans="1:9" ht="10.8">
      <c r="A42" s="757" t="s">
        <v>137</v>
      </c>
      <c r="B42" s="758"/>
      <c r="C42" s="758"/>
      <c r="D42" s="758"/>
      <c r="E42" s="758"/>
      <c r="F42" s="758"/>
      <c r="G42" s="758"/>
      <c r="H42" s="758"/>
      <c r="I42" s="758"/>
    </row>
    <row r="43" spans="1:9" ht="10.8">
      <c r="A43" s="1" t="s">
        <v>138</v>
      </c>
      <c r="B43" s="18"/>
      <c r="C43" s="78"/>
      <c r="F43" s="74"/>
    </row>
    <row r="44" spans="1:9" ht="10.8">
      <c r="B44" s="18"/>
      <c r="C44" s="78"/>
      <c r="F44" s="74"/>
    </row>
    <row r="45" spans="1:9" ht="10.8">
      <c r="B45" s="18"/>
      <c r="C45" s="78"/>
      <c r="F45" s="74"/>
    </row>
    <row r="46" spans="1:9" ht="10.8">
      <c r="A46" s="61"/>
      <c r="B46" s="18"/>
      <c r="C46" s="78"/>
      <c r="F46" s="74"/>
    </row>
    <row r="47" spans="1:9" ht="10.8">
      <c r="A47" s="61"/>
      <c r="B47" s="18"/>
      <c r="C47" s="78"/>
      <c r="F47" s="74"/>
    </row>
    <row r="48" spans="1:9" ht="10.8">
      <c r="B48" s="18"/>
      <c r="C48" s="78"/>
      <c r="F48" s="74"/>
    </row>
    <row r="49" spans="2:6" ht="10.8">
      <c r="B49" s="18"/>
      <c r="C49" s="78"/>
      <c r="F49" s="68"/>
    </row>
    <row r="50" spans="2:6" ht="10.8">
      <c r="C50" s="78"/>
    </row>
  </sheetData>
  <mergeCells count="13">
    <mergeCell ref="A42:I42"/>
    <mergeCell ref="A6:C7"/>
    <mergeCell ref="A41:H41"/>
    <mergeCell ref="A18:A20"/>
    <mergeCell ref="A9:A11"/>
    <mergeCell ref="A12:A14"/>
    <mergeCell ref="A15:A17"/>
    <mergeCell ref="A26:A28"/>
    <mergeCell ref="A29:A31"/>
    <mergeCell ref="A32:A34"/>
    <mergeCell ref="A35:A37"/>
    <mergeCell ref="A23:E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E71"/>
  <sheetViews>
    <sheetView showGridLines="0" topLeftCell="A50" zoomScaleNormal="100" workbookViewId="0">
      <selection activeCell="F65" sqref="F65"/>
    </sheetView>
  </sheetViews>
  <sheetFormatPr baseColWidth="10" defaultColWidth="8.5546875" defaultRowHeight="11.25" customHeight="1"/>
  <cols>
    <col min="1" max="1" width="21.109375" style="1" customWidth="1"/>
    <col min="2" max="2" width="23" style="1" customWidth="1"/>
    <col min="3" max="3" width="27.109375" style="1" customWidth="1"/>
    <col min="4" max="4" width="20.44140625" style="55" customWidth="1"/>
    <col min="5" max="5" width="20.6640625" style="55" customWidth="1"/>
    <col min="6" max="8" width="20.44140625" style="55" customWidth="1"/>
    <col min="9" max="9" width="16.88671875" style="1" customWidth="1"/>
    <col min="10" max="10" width="21.44140625" style="1" customWidth="1"/>
    <col min="11" max="11" width="24.44140625" style="1" customWidth="1"/>
    <col min="12" max="12" width="11.44140625" style="1" customWidth="1"/>
    <col min="13" max="13" width="13.44140625" style="1" customWidth="1"/>
    <col min="14" max="14" width="10.5546875" style="1" customWidth="1"/>
    <col min="15" max="15" width="11.5546875" style="1" customWidth="1"/>
    <col min="16" max="16384" width="8.5546875" style="1"/>
  </cols>
  <sheetData>
    <row r="1" spans="1:15" ht="15" customHeight="1">
      <c r="A1" s="132"/>
      <c r="B1" s="269"/>
      <c r="C1" s="270"/>
      <c r="D1" s="132"/>
      <c r="E1" s="132"/>
      <c r="F1" s="269"/>
      <c r="G1" s="269"/>
      <c r="H1" s="270"/>
      <c r="I1" s="269"/>
    </row>
    <row r="2" spans="1:15" ht="31.95" customHeight="1">
      <c r="A2" s="132"/>
      <c r="B2" s="132"/>
      <c r="C2" s="132"/>
      <c r="D2" s="132"/>
      <c r="E2" s="132"/>
      <c r="F2" s="132"/>
      <c r="G2" s="132"/>
      <c r="H2" s="132"/>
      <c r="I2" s="132"/>
      <c r="J2" s="271"/>
      <c r="K2" s="272"/>
    </row>
    <row r="3" spans="1:15" ht="28.95" customHeight="1">
      <c r="A3" s="132"/>
      <c r="B3" s="132"/>
      <c r="C3" s="132"/>
      <c r="D3" s="132"/>
      <c r="E3" s="132"/>
      <c r="F3" s="132"/>
      <c r="G3" s="132"/>
      <c r="H3" s="132"/>
      <c r="I3" s="132"/>
      <c r="J3" s="40"/>
      <c r="K3" s="273"/>
    </row>
    <row r="4" spans="1:15" ht="15" customHeight="1">
      <c r="A4" s="132"/>
      <c r="B4" s="132"/>
      <c r="C4" s="132"/>
      <c r="D4" s="132"/>
      <c r="E4" s="132"/>
      <c r="F4" s="132"/>
      <c r="G4" s="132"/>
      <c r="H4" s="132"/>
      <c r="I4" s="132"/>
      <c r="J4" s="42"/>
      <c r="K4" s="48"/>
    </row>
    <row r="5" spans="1:15" ht="15" customHeight="1">
      <c r="A5" s="92"/>
      <c r="B5" s="92"/>
      <c r="C5" s="92"/>
      <c r="D5" s="92"/>
      <c r="E5" s="92"/>
      <c r="F5" s="92"/>
      <c r="G5" s="92"/>
      <c r="H5" s="92"/>
      <c r="I5" s="92"/>
      <c r="J5" s="42"/>
      <c r="K5" s="48"/>
    </row>
    <row r="6" spans="1:15" s="57" customFormat="1" ht="25.8">
      <c r="A6" s="128" t="s">
        <v>139</v>
      </c>
      <c r="B6" s="56"/>
    </row>
    <row r="7" spans="1:15" ht="7.95" customHeight="1">
      <c r="A7" s="759" t="s">
        <v>140</v>
      </c>
      <c r="B7" s="759"/>
      <c r="C7" s="759"/>
      <c r="D7" s="759"/>
      <c r="E7" s="759"/>
      <c r="F7" s="759"/>
      <c r="G7" s="129"/>
      <c r="H7" s="129"/>
      <c r="I7" s="132"/>
      <c r="J7" s="40"/>
      <c r="K7" s="40"/>
    </row>
    <row r="8" spans="1:15" ht="15" customHeight="1">
      <c r="A8" s="760"/>
      <c r="B8" s="760"/>
      <c r="C8" s="760"/>
      <c r="D8" s="760"/>
      <c r="E8" s="760"/>
      <c r="F8" s="760"/>
      <c r="G8" s="17"/>
      <c r="H8" s="16"/>
      <c r="J8" s="47"/>
      <c r="K8" s="43"/>
      <c r="L8" s="3"/>
      <c r="M8" s="4"/>
      <c r="N8" s="4"/>
    </row>
    <row r="9" spans="1:15" ht="15" customHeight="1">
      <c r="A9" s="274"/>
      <c r="B9" s="275"/>
      <c r="C9" s="275"/>
      <c r="D9" s="239">
        <v>2025</v>
      </c>
      <c r="E9" s="276">
        <v>2024</v>
      </c>
      <c r="F9" s="276">
        <v>2023</v>
      </c>
      <c r="G9" s="178">
        <v>2022</v>
      </c>
      <c r="H9" s="223">
        <v>2021</v>
      </c>
      <c r="I9" s="252">
        <v>2020</v>
      </c>
      <c r="J9" s="99"/>
      <c r="K9" s="44"/>
      <c r="L9" s="7"/>
      <c r="M9" s="8"/>
      <c r="N9" s="8"/>
      <c r="O9" s="9"/>
    </row>
    <row r="10" spans="1:15" ht="15" customHeight="1">
      <c r="A10" s="797" t="s">
        <v>14</v>
      </c>
      <c r="B10" s="797"/>
      <c r="C10" s="797"/>
      <c r="D10" s="277">
        <v>0.78</v>
      </c>
      <c r="E10" s="622">
        <v>0.92700000000000005</v>
      </c>
      <c r="F10" s="278">
        <v>0.93100000000000005</v>
      </c>
      <c r="G10" s="279">
        <v>1.052</v>
      </c>
      <c r="H10" s="279">
        <v>1.0009999999999999</v>
      </c>
      <c r="I10" s="280">
        <v>1.1819999999999999</v>
      </c>
      <c r="J10" s="100"/>
      <c r="K10" s="45"/>
      <c r="L10" s="12"/>
      <c r="M10" s="12"/>
      <c r="N10" s="12"/>
      <c r="O10" s="12"/>
    </row>
    <row r="11" spans="1:15" ht="15" customHeight="1">
      <c r="A11" s="281" t="s">
        <v>13</v>
      </c>
      <c r="B11" s="282"/>
      <c r="C11" s="283"/>
      <c r="D11" s="518">
        <v>0.81399999999999995</v>
      </c>
      <c r="E11" s="623">
        <v>0.57299999999999995</v>
      </c>
      <c r="F11" s="519">
        <v>0.63300000000000001</v>
      </c>
      <c r="G11" s="520">
        <v>0.68799999999999994</v>
      </c>
      <c r="H11" s="520">
        <v>0.72499999999999998</v>
      </c>
      <c r="I11" s="521">
        <v>0.56399999999999995</v>
      </c>
      <c r="J11" s="40"/>
      <c r="K11" s="51"/>
      <c r="L11" s="12"/>
      <c r="M11" s="12"/>
      <c r="N11" s="12"/>
      <c r="O11" s="12"/>
    </row>
    <row r="12" spans="1:15" ht="15" customHeight="1">
      <c r="A12" s="763" t="s">
        <v>141</v>
      </c>
      <c r="B12" s="772" t="s">
        <v>142</v>
      </c>
      <c r="C12" s="797"/>
      <c r="D12" s="284">
        <v>1532</v>
      </c>
      <c r="E12" s="624">
        <v>1441</v>
      </c>
      <c r="F12" s="285">
        <v>1442</v>
      </c>
      <c r="G12" s="254">
        <v>1823</v>
      </c>
      <c r="H12" s="254">
        <v>1808</v>
      </c>
      <c r="I12" s="255">
        <v>1565</v>
      </c>
      <c r="J12" s="49"/>
      <c r="K12" s="46"/>
      <c r="L12" s="14"/>
      <c r="M12" s="14"/>
      <c r="N12" s="14"/>
      <c r="O12" s="14"/>
    </row>
    <row r="13" spans="1:15" ht="15" customHeight="1">
      <c r="A13" s="764"/>
      <c r="B13" s="772" t="s">
        <v>143</v>
      </c>
      <c r="C13" s="797"/>
      <c r="D13" s="248">
        <v>979</v>
      </c>
      <c r="E13" s="321">
        <v>1067</v>
      </c>
      <c r="F13" s="286">
        <v>777</v>
      </c>
      <c r="G13" s="254">
        <v>957</v>
      </c>
      <c r="H13" s="254">
        <v>792</v>
      </c>
      <c r="I13" s="255">
        <v>599</v>
      </c>
      <c r="J13" s="40"/>
      <c r="K13" s="51"/>
      <c r="L13" s="14"/>
      <c r="M13" s="14"/>
      <c r="N13" s="14"/>
      <c r="O13" s="14"/>
    </row>
    <row r="14" spans="1:15" ht="15" customHeight="1">
      <c r="A14" s="764"/>
      <c r="B14" s="772" t="s">
        <v>144</v>
      </c>
      <c r="C14" s="797"/>
      <c r="D14" s="284">
        <v>1984</v>
      </c>
      <c r="E14" s="624">
        <v>1573</v>
      </c>
      <c r="F14" s="287">
        <v>1593</v>
      </c>
      <c r="G14" s="254">
        <v>1238</v>
      </c>
      <c r="H14" s="254">
        <v>1250</v>
      </c>
      <c r="I14" s="255">
        <v>977</v>
      </c>
      <c r="J14" s="101"/>
      <c r="K14" s="53"/>
      <c r="L14" s="3"/>
      <c r="M14" s="4"/>
      <c r="N14" s="4"/>
    </row>
    <row r="15" spans="1:15" ht="15" customHeight="1">
      <c r="A15" s="764"/>
      <c r="B15" s="772" t="s">
        <v>145</v>
      </c>
      <c r="C15" s="797"/>
      <c r="D15" s="284">
        <v>355</v>
      </c>
      <c r="E15" s="624">
        <v>226</v>
      </c>
      <c r="F15" s="287">
        <v>181</v>
      </c>
      <c r="G15" s="254">
        <v>194</v>
      </c>
      <c r="H15" s="254">
        <v>198</v>
      </c>
      <c r="I15" s="255">
        <v>147</v>
      </c>
      <c r="J15" s="102"/>
      <c r="K15" s="52"/>
      <c r="L15" s="3"/>
      <c r="M15" s="4"/>
      <c r="N15" s="4"/>
    </row>
    <row r="16" spans="1:15" ht="15" customHeight="1">
      <c r="A16" s="764"/>
      <c r="B16" s="772" t="s">
        <v>146</v>
      </c>
      <c r="C16" s="797"/>
      <c r="D16" s="284">
        <v>1205</v>
      </c>
      <c r="E16" s="624">
        <v>1272</v>
      </c>
      <c r="F16" s="285">
        <v>1182</v>
      </c>
      <c r="G16" s="233">
        <v>1182</v>
      </c>
      <c r="H16" s="233">
        <v>1136</v>
      </c>
      <c r="I16" s="288">
        <v>610</v>
      </c>
      <c r="J16" s="103"/>
      <c r="K16" s="289"/>
      <c r="L16" s="7"/>
      <c r="M16" s="8"/>
      <c r="N16" s="8"/>
      <c r="O16" s="9"/>
    </row>
    <row r="17" spans="1:109" ht="15" customHeight="1">
      <c r="A17" s="764"/>
      <c r="B17" s="772" t="s">
        <v>147</v>
      </c>
      <c r="C17" s="797"/>
      <c r="D17" s="284">
        <v>11</v>
      </c>
      <c r="E17" s="624">
        <v>7</v>
      </c>
      <c r="F17" s="285">
        <v>9</v>
      </c>
      <c r="G17" s="232">
        <v>8</v>
      </c>
      <c r="H17" s="232">
        <v>12</v>
      </c>
      <c r="I17" s="290">
        <v>9</v>
      </c>
      <c r="J17" s="40"/>
      <c r="K17" s="807"/>
    </row>
    <row r="18" spans="1:109" ht="15" customHeight="1">
      <c r="A18" s="765"/>
      <c r="B18" s="778" t="s">
        <v>45</v>
      </c>
      <c r="C18" s="779"/>
      <c r="D18" s="540">
        <v>6066</v>
      </c>
      <c r="E18" s="541">
        <v>5586</v>
      </c>
      <c r="F18" s="541">
        <v>5184</v>
      </c>
      <c r="G18" s="542">
        <v>5402</v>
      </c>
      <c r="H18" s="543">
        <v>5196</v>
      </c>
      <c r="I18" s="544">
        <v>3907</v>
      </c>
      <c r="J18" s="42"/>
      <c r="K18" s="808"/>
    </row>
    <row r="19" spans="1:109" ht="15" customHeight="1">
      <c r="A19" s="86"/>
      <c r="B19" s="86"/>
      <c r="C19" s="86"/>
      <c r="D19" s="11"/>
      <c r="E19" s="11"/>
      <c r="F19" s="11"/>
      <c r="G19" s="97"/>
      <c r="H19" s="11"/>
      <c r="I19" s="11"/>
      <c r="J19" s="49"/>
      <c r="K19" s="291"/>
    </row>
    <row r="20" spans="1:109" ht="15" customHeight="1">
      <c r="A20" s="86"/>
      <c r="B20" s="86"/>
      <c r="C20" s="86"/>
      <c r="D20" s="86"/>
      <c r="E20" s="86"/>
      <c r="F20" s="21"/>
      <c r="G20" s="21"/>
      <c r="H20" s="29"/>
      <c r="I20" s="18"/>
      <c r="J20" s="50"/>
      <c r="K20" s="291"/>
    </row>
    <row r="21" spans="1:109" ht="9.6" customHeight="1">
      <c r="A21" s="759" t="s">
        <v>148</v>
      </c>
      <c r="B21" s="759"/>
      <c r="C21" s="759"/>
      <c r="D21" s="759"/>
      <c r="E21" s="601"/>
      <c r="F21" s="799"/>
      <c r="G21" s="799"/>
      <c r="H21" s="799"/>
      <c r="I21" s="799"/>
      <c r="J21" s="799"/>
      <c r="K21" s="800"/>
    </row>
    <row r="22" spans="1:109" ht="13.2" customHeight="1">
      <c r="A22" s="760"/>
      <c r="B22" s="760"/>
      <c r="C22" s="760"/>
      <c r="D22" s="760"/>
      <c r="E22" s="601"/>
      <c r="F22" s="801"/>
      <c r="G22" s="801"/>
      <c r="H22" s="801"/>
      <c r="I22" s="801"/>
      <c r="J22" s="801"/>
      <c r="K22" s="802"/>
      <c r="L22" s="21"/>
      <c r="M22" s="21"/>
      <c r="N22" s="4"/>
    </row>
    <row r="23" spans="1:109" ht="15" customHeight="1">
      <c r="A23" s="292"/>
      <c r="B23" s="275"/>
      <c r="C23" s="275"/>
      <c r="D23" s="163">
        <v>2025</v>
      </c>
      <c r="E23" s="809"/>
      <c r="F23" s="801"/>
      <c r="G23" s="801"/>
      <c r="H23" s="801"/>
      <c r="I23" s="801"/>
      <c r="J23" s="801"/>
      <c r="K23" s="802"/>
      <c r="L23" s="21"/>
      <c r="M23" s="21"/>
      <c r="N23" s="8"/>
      <c r="O23" s="9"/>
    </row>
    <row r="24" spans="1:109" ht="12.75" customHeight="1">
      <c r="A24" s="794" t="s">
        <v>149</v>
      </c>
      <c r="B24" s="772" t="s">
        <v>150</v>
      </c>
      <c r="C24" s="773"/>
      <c r="D24" s="293" t="s">
        <v>11</v>
      </c>
      <c r="E24" s="809"/>
      <c r="F24" s="801"/>
      <c r="G24" s="801"/>
      <c r="H24" s="801"/>
      <c r="I24" s="801"/>
      <c r="J24" s="801"/>
      <c r="K24" s="802"/>
      <c r="L24" s="21"/>
      <c r="M24" s="21"/>
    </row>
    <row r="25" spans="1:109" ht="12.75" customHeight="1">
      <c r="A25" s="795"/>
      <c r="B25" s="772" t="s">
        <v>151</v>
      </c>
      <c r="C25" s="773"/>
      <c r="D25" s="704">
        <v>367</v>
      </c>
      <c r="E25" s="11"/>
      <c r="F25" s="801"/>
      <c r="G25" s="801"/>
      <c r="H25" s="801"/>
      <c r="I25" s="801"/>
      <c r="J25" s="801"/>
      <c r="K25" s="802"/>
      <c r="L25" s="21"/>
      <c r="M25" s="21"/>
    </row>
    <row r="26" spans="1:109" ht="12.75" customHeight="1">
      <c r="A26" s="796"/>
      <c r="B26" s="774" t="s">
        <v>45</v>
      </c>
      <c r="C26" s="775"/>
      <c r="D26" s="703">
        <f>SUM(D24:D25)</f>
        <v>367</v>
      </c>
      <c r="E26" s="11"/>
      <c r="F26" s="801"/>
      <c r="G26" s="801"/>
      <c r="H26" s="801"/>
      <c r="I26" s="801"/>
      <c r="J26" s="801"/>
      <c r="K26" s="802"/>
      <c r="L26" s="21"/>
      <c r="M26" s="21"/>
    </row>
    <row r="27" spans="1:109" ht="12" customHeight="1">
      <c r="A27" s="782" t="s">
        <v>152</v>
      </c>
      <c r="B27" s="776" t="s">
        <v>153</v>
      </c>
      <c r="C27" s="777"/>
      <c r="D27" s="705">
        <v>119</v>
      </c>
      <c r="E27" s="11"/>
      <c r="F27" s="801"/>
      <c r="G27" s="801"/>
      <c r="H27" s="801"/>
      <c r="I27" s="801"/>
      <c r="J27" s="801"/>
      <c r="K27" s="802"/>
      <c r="L27" s="21"/>
      <c r="M27" s="21"/>
    </row>
    <row r="28" spans="1:109" ht="12.75" customHeight="1">
      <c r="A28" s="782"/>
      <c r="B28" s="790" t="s">
        <v>154</v>
      </c>
      <c r="C28" s="791"/>
      <c r="D28" s="704">
        <v>4916</v>
      </c>
      <c r="E28" s="11"/>
      <c r="F28" s="801"/>
      <c r="G28" s="801"/>
      <c r="H28" s="801"/>
      <c r="I28" s="801"/>
      <c r="J28" s="801"/>
      <c r="K28" s="802"/>
      <c r="L28" s="21"/>
      <c r="M28" s="21"/>
    </row>
    <row r="29" spans="1:109" ht="11.25" customHeight="1">
      <c r="A29" s="783"/>
      <c r="B29" s="792" t="s">
        <v>45</v>
      </c>
      <c r="C29" s="793"/>
      <c r="D29" s="295">
        <f>SUM(D27:D28)</f>
        <v>5035</v>
      </c>
      <c r="E29" s="11"/>
      <c r="F29" s="801"/>
      <c r="G29" s="801"/>
      <c r="H29" s="801"/>
      <c r="I29" s="801"/>
      <c r="J29" s="801"/>
      <c r="K29" s="802"/>
      <c r="L29" s="21"/>
      <c r="M29" s="21"/>
    </row>
    <row r="30" spans="1:109" ht="15" customHeight="1">
      <c r="A30" s="296"/>
      <c r="B30" s="294"/>
      <c r="C30" s="680"/>
      <c r="D30" s="297"/>
      <c r="E30" s="309"/>
      <c r="F30" s="803"/>
      <c r="G30" s="801"/>
      <c r="H30" s="801"/>
      <c r="I30" s="801"/>
      <c r="J30" s="801"/>
      <c r="K30" s="802"/>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20"/>
    </row>
    <row r="31" spans="1:109" ht="12.6" customHeight="1">
      <c r="A31" s="759" t="s">
        <v>155</v>
      </c>
      <c r="B31" s="759"/>
      <c r="C31" s="759"/>
      <c r="D31" s="759"/>
      <c r="E31" s="601"/>
      <c r="F31" s="801"/>
      <c r="G31" s="801"/>
      <c r="H31" s="801"/>
      <c r="I31" s="801"/>
      <c r="J31" s="801"/>
      <c r="K31" s="802"/>
    </row>
    <row r="32" spans="1:109" ht="12.6" customHeight="1">
      <c r="A32" s="760"/>
      <c r="B32" s="760"/>
      <c r="C32" s="760"/>
      <c r="D32" s="760"/>
      <c r="E32" s="601"/>
      <c r="F32" s="804"/>
      <c r="G32" s="805"/>
      <c r="H32" s="805"/>
      <c r="I32" s="805"/>
      <c r="J32" s="805"/>
      <c r="K32" s="806"/>
      <c r="L32" s="21"/>
      <c r="M32" s="4"/>
      <c r="N32" s="4"/>
    </row>
    <row r="33" spans="1:15" ht="15" customHeight="1">
      <c r="A33" s="274"/>
      <c r="B33" s="275"/>
      <c r="C33" s="275"/>
      <c r="D33" s="163">
        <v>2025</v>
      </c>
      <c r="E33" s="788"/>
      <c r="F33" s="789"/>
      <c r="G33" s="300"/>
      <c r="H33" s="300"/>
      <c r="I33" s="300"/>
      <c r="J33" s="300"/>
      <c r="K33" s="271"/>
      <c r="L33" s="21"/>
      <c r="M33" s="8"/>
      <c r="N33" s="8"/>
      <c r="O33" s="9"/>
    </row>
    <row r="34" spans="1:15" ht="12.75" customHeight="1">
      <c r="A34" s="763" t="s">
        <v>156</v>
      </c>
      <c r="B34" s="784" t="s">
        <v>150</v>
      </c>
      <c r="C34" s="258" t="s">
        <v>157</v>
      </c>
      <c r="D34" s="293" t="s">
        <v>11</v>
      </c>
      <c r="E34" s="11"/>
      <c r="F34" s="1"/>
      <c r="G34" s="1"/>
      <c r="H34" s="1"/>
      <c r="K34" s="49"/>
      <c r="L34" s="21"/>
      <c r="M34" s="21"/>
    </row>
    <row r="35" spans="1:15" ht="12.75" customHeight="1">
      <c r="A35" s="764"/>
      <c r="B35" s="785"/>
      <c r="C35" s="258" t="s">
        <v>158</v>
      </c>
      <c r="D35" s="293" t="s">
        <v>11</v>
      </c>
      <c r="E35" s="11"/>
      <c r="F35" s="1"/>
      <c r="G35" s="1"/>
      <c r="H35" s="1"/>
      <c r="K35" s="49"/>
      <c r="L35" s="21"/>
      <c r="M35" s="21"/>
    </row>
    <row r="36" spans="1:15" ht="10.8">
      <c r="A36" s="764"/>
      <c r="B36" s="785"/>
      <c r="C36" s="258" t="s">
        <v>159</v>
      </c>
      <c r="D36" s="293" t="s">
        <v>11</v>
      </c>
      <c r="E36" s="11"/>
      <c r="F36" s="1"/>
      <c r="G36" s="1"/>
      <c r="H36" s="1"/>
      <c r="K36" s="49"/>
      <c r="L36" s="21"/>
      <c r="M36" s="21"/>
    </row>
    <row r="37" spans="1:15" ht="21.6">
      <c r="A37" s="764"/>
      <c r="B37" s="785"/>
      <c r="C37" s="258" t="s">
        <v>160</v>
      </c>
      <c r="D37" s="293" t="s">
        <v>11</v>
      </c>
      <c r="E37" s="11"/>
      <c r="F37" s="1"/>
      <c r="G37" s="1"/>
      <c r="H37" s="1"/>
      <c r="K37" s="49"/>
      <c r="L37" s="21"/>
      <c r="M37" s="21"/>
    </row>
    <row r="38" spans="1:15" ht="10.8">
      <c r="A38" s="764"/>
      <c r="B38" s="786"/>
      <c r="C38" s="706" t="s">
        <v>45</v>
      </c>
      <c r="D38" s="293" t="s">
        <v>11</v>
      </c>
      <c r="E38" s="11"/>
      <c r="F38" s="1"/>
      <c r="G38" s="1"/>
      <c r="H38" s="1"/>
      <c r="K38" s="49"/>
      <c r="L38" s="21"/>
      <c r="M38" s="21"/>
    </row>
    <row r="39" spans="1:15" ht="10.5" customHeight="1">
      <c r="A39" s="764"/>
      <c r="B39" s="784" t="s">
        <v>151</v>
      </c>
      <c r="C39" s="258" t="s">
        <v>157</v>
      </c>
      <c r="D39" s="293" t="s">
        <v>11</v>
      </c>
      <c r="E39" s="11"/>
      <c r="F39" s="1"/>
      <c r="G39" s="1"/>
      <c r="H39" s="1"/>
      <c r="K39" s="49"/>
      <c r="L39" s="21"/>
      <c r="M39" s="21"/>
    </row>
    <row r="40" spans="1:15" ht="13.5" customHeight="1">
      <c r="A40" s="764"/>
      <c r="B40" s="785"/>
      <c r="C40" s="258" t="s">
        <v>158</v>
      </c>
      <c r="D40" s="293" t="s">
        <v>11</v>
      </c>
      <c r="E40" s="11"/>
      <c r="F40" s="1"/>
      <c r="G40" s="1"/>
      <c r="H40" s="1"/>
      <c r="K40" s="49"/>
      <c r="L40" s="21"/>
      <c r="M40" s="21"/>
    </row>
    <row r="41" spans="1:15" ht="10.8">
      <c r="A41" s="764"/>
      <c r="B41" s="785"/>
      <c r="C41" s="258" t="s">
        <v>159</v>
      </c>
      <c r="D41" s="704">
        <v>1205</v>
      </c>
      <c r="E41" s="11"/>
      <c r="F41" s="1"/>
      <c r="G41" s="1"/>
      <c r="H41" s="1"/>
      <c r="K41" s="49"/>
      <c r="L41" s="21"/>
      <c r="M41" s="21"/>
    </row>
    <row r="42" spans="1:15" ht="21.6">
      <c r="A42" s="764"/>
      <c r="B42" s="785"/>
      <c r="C42" s="258" t="s">
        <v>160</v>
      </c>
      <c r="D42" s="293" t="s">
        <v>11</v>
      </c>
      <c r="E42" s="11"/>
      <c r="F42" s="1"/>
      <c r="G42" s="1"/>
      <c r="H42" s="1"/>
      <c r="K42" s="49"/>
      <c r="L42" s="21"/>
      <c r="M42" s="21"/>
    </row>
    <row r="43" spans="1:15" ht="10.8">
      <c r="A43" s="764"/>
      <c r="B43" s="786"/>
      <c r="C43" s="706" t="s">
        <v>45</v>
      </c>
      <c r="D43" s="293">
        <f>SUM(D39:D42)</f>
        <v>1205</v>
      </c>
      <c r="E43" s="11"/>
      <c r="F43" s="1"/>
      <c r="G43" s="1"/>
      <c r="H43" s="1"/>
      <c r="K43" s="49"/>
      <c r="L43" s="21"/>
      <c r="M43" s="21"/>
    </row>
    <row r="44" spans="1:15" ht="13.5" customHeight="1">
      <c r="A44" s="763" t="s">
        <v>161</v>
      </c>
      <c r="B44" s="784" t="s">
        <v>150</v>
      </c>
      <c r="C44" s="258" t="s">
        <v>157</v>
      </c>
      <c r="D44" s="293" t="s">
        <v>11</v>
      </c>
      <c r="E44" s="11"/>
      <c r="F44" s="1"/>
      <c r="G44" s="1"/>
      <c r="H44" s="1"/>
      <c r="K44" s="49"/>
      <c r="L44" s="21"/>
      <c r="M44" s="21"/>
    </row>
    <row r="45" spans="1:15" ht="12" customHeight="1">
      <c r="A45" s="764"/>
      <c r="B45" s="785"/>
      <c r="C45" s="258" t="s">
        <v>158</v>
      </c>
      <c r="D45" s="293" t="s">
        <v>11</v>
      </c>
      <c r="E45" s="11"/>
      <c r="F45" s="1"/>
      <c r="G45" s="1"/>
      <c r="H45" s="1"/>
      <c r="K45" s="49"/>
      <c r="L45" s="21"/>
      <c r="M45" s="21"/>
    </row>
    <row r="46" spans="1:15" ht="10.8">
      <c r="A46" s="764"/>
      <c r="B46" s="785"/>
      <c r="C46" s="258" t="s">
        <v>159</v>
      </c>
      <c r="D46" s="293"/>
      <c r="E46" s="11"/>
      <c r="F46" s="1"/>
      <c r="G46" s="1"/>
      <c r="H46" s="1"/>
      <c r="K46" s="49"/>
      <c r="L46" s="21"/>
      <c r="M46" s="21"/>
    </row>
    <row r="47" spans="1:15" ht="21.6">
      <c r="A47" s="764"/>
      <c r="B47" s="785"/>
      <c r="C47" s="258" t="s">
        <v>160</v>
      </c>
      <c r="D47" s="293" t="s">
        <v>11</v>
      </c>
      <c r="E47" s="11"/>
      <c r="F47" s="1"/>
      <c r="G47" s="1"/>
      <c r="H47" s="1"/>
      <c r="K47" s="49"/>
      <c r="L47" s="21"/>
      <c r="M47" s="21"/>
    </row>
    <row r="48" spans="1:15" ht="10.8">
      <c r="A48" s="764"/>
      <c r="B48" s="786"/>
      <c r="C48" s="706" t="s">
        <v>45</v>
      </c>
      <c r="D48" s="293"/>
      <c r="E48" s="11"/>
      <c r="F48" s="1"/>
      <c r="G48" s="1"/>
      <c r="H48" s="1"/>
      <c r="K48" s="49"/>
      <c r="L48" s="21"/>
      <c r="M48" s="21"/>
    </row>
    <row r="49" spans="1:13" ht="12.75" customHeight="1">
      <c r="A49" s="764"/>
      <c r="B49" s="784" t="s">
        <v>151</v>
      </c>
      <c r="C49" s="258" t="s">
        <v>157</v>
      </c>
      <c r="D49" s="293" t="s">
        <v>11</v>
      </c>
      <c r="E49" s="11"/>
      <c r="F49" s="1"/>
      <c r="G49" s="1"/>
      <c r="H49" s="1"/>
      <c r="K49" s="49"/>
      <c r="L49" s="21"/>
      <c r="M49" s="21"/>
    </row>
    <row r="50" spans="1:13" ht="12" customHeight="1">
      <c r="A50" s="764"/>
      <c r="B50" s="785"/>
      <c r="C50" s="258" t="s">
        <v>158</v>
      </c>
      <c r="D50" s="293" t="s">
        <v>11</v>
      </c>
      <c r="E50" s="11"/>
      <c r="F50" s="219"/>
      <c r="G50" s="219"/>
      <c r="H50" s="219"/>
      <c r="I50" s="219"/>
      <c r="J50" s="219"/>
      <c r="K50" s="50"/>
      <c r="L50" s="21"/>
    </row>
    <row r="51" spans="1:13" ht="10.8">
      <c r="A51" s="764"/>
      <c r="B51" s="785"/>
      <c r="C51" s="258" t="s">
        <v>159</v>
      </c>
      <c r="D51" s="293" t="s">
        <v>11</v>
      </c>
      <c r="E51" s="11"/>
      <c r="F51" s="301"/>
      <c r="G51" s="302"/>
      <c r="H51" s="301"/>
      <c r="I51" s="301"/>
      <c r="J51" s="302"/>
      <c r="K51" s="301"/>
      <c r="L51" s="21"/>
    </row>
    <row r="52" spans="1:13" ht="21.6">
      <c r="A52" s="764"/>
      <c r="B52" s="785"/>
      <c r="C52" s="258" t="s">
        <v>160</v>
      </c>
      <c r="D52" s="293" t="s">
        <v>11</v>
      </c>
      <c r="E52" s="11"/>
      <c r="F52" s="303"/>
      <c r="G52" s="304"/>
      <c r="H52" s="305"/>
      <c r="I52" s="301"/>
      <c r="J52" s="302"/>
      <c r="K52" s="301"/>
      <c r="L52" s="21"/>
    </row>
    <row r="53" spans="1:13" ht="10.8">
      <c r="A53" s="765"/>
      <c r="B53" s="786"/>
      <c r="C53" s="706" t="s">
        <v>45</v>
      </c>
      <c r="D53" s="306" t="s">
        <v>11</v>
      </c>
      <c r="E53" s="11"/>
      <c r="F53" s="40"/>
      <c r="G53" s="273"/>
      <c r="H53" s="40"/>
      <c r="I53" s="305"/>
      <c r="J53" s="307"/>
      <c r="K53" s="305"/>
      <c r="L53" s="21"/>
    </row>
    <row r="54" spans="1:13" ht="15" customHeight="1">
      <c r="A54" s="308"/>
      <c r="B54" s="309"/>
      <c r="C54" s="298"/>
      <c r="D54" s="299"/>
      <c r="E54" s="11"/>
      <c r="F54" s="1"/>
      <c r="G54" s="1"/>
      <c r="H54" s="1"/>
      <c r="I54" s="49"/>
      <c r="J54" s="310"/>
      <c r="K54" s="42"/>
      <c r="L54" s="14"/>
    </row>
    <row r="55" spans="1:13" ht="15" customHeight="1">
      <c r="A55" s="759" t="s">
        <v>162</v>
      </c>
      <c r="B55" s="759"/>
      <c r="C55" s="298"/>
      <c r="D55" s="787"/>
      <c r="E55" s="787"/>
      <c r="F55" s="1"/>
      <c r="G55" s="1"/>
      <c r="H55" s="1"/>
      <c r="J55" s="310"/>
      <c r="K55" s="42"/>
      <c r="L55" s="14"/>
    </row>
    <row r="56" spans="1:13" ht="15" customHeight="1">
      <c r="A56" s="760"/>
      <c r="B56" s="760"/>
      <c r="C56" s="311"/>
      <c r="D56" s="311"/>
      <c r="E56" s="311"/>
      <c r="F56" s="311"/>
      <c r="G56" s="311"/>
      <c r="H56" s="14"/>
      <c r="J56" s="152"/>
      <c r="K56" s="42"/>
    </row>
    <row r="57" spans="1:13" ht="15" customHeight="1">
      <c r="A57" s="545"/>
      <c r="B57" s="546"/>
      <c r="C57" s="547"/>
      <c r="D57" s="312" t="s">
        <v>34</v>
      </c>
      <c r="E57" s="548" t="s">
        <v>51</v>
      </c>
      <c r="F57" s="549" t="s">
        <v>101</v>
      </c>
      <c r="G57" s="620" t="s">
        <v>53</v>
      </c>
      <c r="H57" s="14"/>
      <c r="J57" s="18"/>
    </row>
    <row r="58" spans="1:13" ht="15" customHeight="1">
      <c r="A58" s="763" t="s">
        <v>163</v>
      </c>
      <c r="B58" s="780" t="s">
        <v>164</v>
      </c>
      <c r="C58" s="781"/>
      <c r="D58" s="315">
        <v>21.86155459030066</v>
      </c>
      <c r="E58" s="316">
        <v>0.82500924161276401</v>
      </c>
      <c r="F58" s="317">
        <v>0.98071934868789568</v>
      </c>
      <c r="G58" s="621">
        <v>20.055826</v>
      </c>
      <c r="H58" s="619"/>
      <c r="J58" s="18"/>
    </row>
    <row r="59" spans="1:13" ht="15" customHeight="1">
      <c r="A59" s="764"/>
      <c r="B59" s="1" t="s">
        <v>165</v>
      </c>
      <c r="D59" s="315">
        <v>0.97098713268789572</v>
      </c>
      <c r="E59" s="316">
        <v>0.44873744040000002</v>
      </c>
      <c r="F59" s="317">
        <v>0.15587169228789569</v>
      </c>
      <c r="G59" s="621">
        <v>0.36637799999999998</v>
      </c>
      <c r="H59" s="619"/>
      <c r="J59" s="18"/>
    </row>
    <row r="60" spans="1:13" ht="15" customHeight="1">
      <c r="A60" s="764"/>
      <c r="B60" s="798" t="s">
        <v>166</v>
      </c>
      <c r="C60" s="781"/>
      <c r="D60" s="315">
        <v>3.3909768459729701</v>
      </c>
      <c r="E60" s="316">
        <v>1.3728</v>
      </c>
      <c r="F60" s="317">
        <v>0.59414559999999994</v>
      </c>
      <c r="G60" s="621">
        <v>1.42403124597297</v>
      </c>
      <c r="H60" s="619"/>
      <c r="J60" s="18"/>
    </row>
    <row r="61" spans="1:13" ht="15" customHeight="1">
      <c r="A61" s="765"/>
      <c r="B61" s="780" t="s">
        <v>167</v>
      </c>
      <c r="C61" s="781"/>
      <c r="D61" s="315">
        <v>0.45502324361761748</v>
      </c>
      <c r="E61" s="316">
        <v>0.34226964361761747</v>
      </c>
      <c r="F61" s="317">
        <v>0.11275360000000001</v>
      </c>
      <c r="G61" s="621" t="s">
        <v>11</v>
      </c>
      <c r="H61" s="619"/>
      <c r="J61" s="18"/>
    </row>
    <row r="62" spans="1:13" ht="15" customHeight="1">
      <c r="A62" s="185"/>
      <c r="B62" s="185"/>
      <c r="C62" s="185"/>
      <c r="D62" s="185"/>
      <c r="E62" s="185"/>
      <c r="F62" s="185"/>
      <c r="G62" s="318"/>
      <c r="H62" s="1"/>
      <c r="J62" s="18"/>
    </row>
    <row r="63" spans="1:13" ht="15" customHeight="1">
      <c r="A63" s="61"/>
      <c r="J63" s="220"/>
    </row>
    <row r="64" spans="1:13" ht="10.8">
      <c r="A64" s="61" t="s">
        <v>168</v>
      </c>
      <c r="J64" s="220"/>
    </row>
    <row r="65" spans="1:10" ht="10.8">
      <c r="A65" s="61"/>
      <c r="J65" s="220"/>
    </row>
    <row r="66" spans="1:10" ht="10.8">
      <c r="A66" s="61"/>
      <c r="J66" s="220"/>
    </row>
    <row r="67" spans="1:10" ht="10.8">
      <c r="A67" s="212"/>
      <c r="J67" s="220"/>
    </row>
    <row r="68" spans="1:10" ht="10.8">
      <c r="A68" s="212"/>
      <c r="J68" s="220"/>
    </row>
    <row r="69" spans="1:10" ht="10.8">
      <c r="A69" s="212"/>
      <c r="J69" s="180"/>
    </row>
    <row r="70" spans="1:10" ht="10.8">
      <c r="A70" s="212"/>
    </row>
    <row r="71" spans="1:10" ht="10.8">
      <c r="A71" s="212"/>
    </row>
  </sheetData>
  <mergeCells count="36">
    <mergeCell ref="B17:C17"/>
    <mergeCell ref="A24:A26"/>
    <mergeCell ref="B15:C15"/>
    <mergeCell ref="A7:F8"/>
    <mergeCell ref="B60:C60"/>
    <mergeCell ref="F21:K32"/>
    <mergeCell ref="A21:D22"/>
    <mergeCell ref="A10:C10"/>
    <mergeCell ref="K17:K18"/>
    <mergeCell ref="B12:C12"/>
    <mergeCell ref="B13:C13"/>
    <mergeCell ref="A12:A18"/>
    <mergeCell ref="A58:A61"/>
    <mergeCell ref="B14:C14"/>
    <mergeCell ref="A55:B56"/>
    <mergeCell ref="E23:E24"/>
    <mergeCell ref="B16:C16"/>
    <mergeCell ref="B61:C61"/>
    <mergeCell ref="A27:A29"/>
    <mergeCell ref="A34:A43"/>
    <mergeCell ref="A44:A53"/>
    <mergeCell ref="B58:C58"/>
    <mergeCell ref="B49:B53"/>
    <mergeCell ref="A31:D32"/>
    <mergeCell ref="B44:B48"/>
    <mergeCell ref="D55:E55"/>
    <mergeCell ref="B34:B38"/>
    <mergeCell ref="B39:B43"/>
    <mergeCell ref="E33:F33"/>
    <mergeCell ref="B28:C28"/>
    <mergeCell ref="B29:C29"/>
    <mergeCell ref="B24:C24"/>
    <mergeCell ref="B25:C25"/>
    <mergeCell ref="B26:C26"/>
    <mergeCell ref="B27:C27"/>
    <mergeCell ref="B18:C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44"/>
  <sheetViews>
    <sheetView showGridLines="0" topLeftCell="A27" zoomScaleNormal="100" workbookViewId="0">
      <selection activeCell="C40" sqref="C40"/>
    </sheetView>
  </sheetViews>
  <sheetFormatPr baseColWidth="10" defaultColWidth="8.5546875" defaultRowHeight="10.8"/>
  <cols>
    <col min="1" max="1" width="29" style="1" customWidth="1"/>
    <col min="2" max="2" width="17" style="1" customWidth="1"/>
    <col min="3" max="3" width="12.33203125" style="55" customWidth="1"/>
    <col min="4" max="4" width="11.5546875" style="55" customWidth="1"/>
    <col min="5" max="5" width="11.88671875" style="55" customWidth="1"/>
    <col min="6" max="6" width="12.33203125" style="55" customWidth="1"/>
    <col min="7" max="7" width="10.6640625" style="1" customWidth="1"/>
    <col min="8" max="8" width="11.6640625" style="1" customWidth="1"/>
    <col min="9" max="9" width="24.4414062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31.2" customHeight="1"/>
    <row r="3" spans="1:13" ht="27.6" customHeight="1"/>
    <row r="4" spans="1:13" ht="15" customHeight="1">
      <c r="A4" s="92"/>
      <c r="B4" s="92"/>
      <c r="C4" s="92"/>
      <c r="D4" s="92"/>
      <c r="E4" s="92"/>
      <c r="F4" s="92"/>
      <c r="G4" s="92"/>
      <c r="H4" s="92"/>
      <c r="I4" s="92"/>
    </row>
    <row r="5" spans="1:13" s="57" customFormat="1" ht="15" customHeight="1">
      <c r="A5" s="810" t="s">
        <v>169</v>
      </c>
      <c r="B5" s="56"/>
    </row>
    <row r="6" spans="1:13" ht="15" customHeight="1" thickBot="1">
      <c r="A6" s="810"/>
      <c r="B6" s="98"/>
      <c r="C6" s="106"/>
      <c r="D6" s="27"/>
      <c r="E6" s="104"/>
      <c r="F6" s="105"/>
      <c r="G6" s="18"/>
      <c r="H6" s="2"/>
      <c r="I6" s="3"/>
      <c r="J6" s="4"/>
      <c r="K6" s="4"/>
      <c r="L6" s="4"/>
    </row>
    <row r="7" spans="1:13" ht="15" customHeight="1" thickBot="1">
      <c r="A7" s="759" t="s">
        <v>170</v>
      </c>
      <c r="B7" s="759"/>
      <c r="C7" s="132"/>
      <c r="D7" s="129"/>
      <c r="E7" s="129"/>
      <c r="F7" s="129"/>
      <c r="G7" s="129"/>
      <c r="H7" s="132"/>
      <c r="I7" s="40"/>
    </row>
    <row r="8" spans="1:13" ht="15" customHeight="1">
      <c r="A8" s="760"/>
      <c r="B8" s="760"/>
      <c r="C8" s="22"/>
      <c r="D8" s="30"/>
      <c r="E8" s="30"/>
      <c r="F8" s="107"/>
      <c r="G8" s="17"/>
      <c r="I8" s="47"/>
      <c r="J8" s="3"/>
      <c r="K8" s="4"/>
      <c r="L8" s="4"/>
    </row>
    <row r="9" spans="1:13" ht="15" customHeight="1">
      <c r="A9" s="319"/>
      <c r="B9" s="275"/>
      <c r="C9" s="320" t="s">
        <v>51</v>
      </c>
      <c r="D9" s="246" t="s">
        <v>101</v>
      </c>
      <c r="E9" s="140" t="s">
        <v>53</v>
      </c>
      <c r="F9" s="178" t="s">
        <v>171</v>
      </c>
      <c r="G9" s="223" t="s">
        <v>172</v>
      </c>
      <c r="H9" s="670" t="s">
        <v>133</v>
      </c>
      <c r="I9" s="668"/>
      <c r="J9" s="8"/>
      <c r="K9" s="8"/>
      <c r="L9" s="8"/>
      <c r="M9" s="9"/>
    </row>
    <row r="10" spans="1:13">
      <c r="A10" s="797" t="s">
        <v>173</v>
      </c>
      <c r="B10" s="773"/>
      <c r="C10" s="321">
        <v>19</v>
      </c>
      <c r="D10" s="232">
        <v>60</v>
      </c>
      <c r="E10" s="254">
        <v>301</v>
      </c>
      <c r="F10" s="254">
        <v>21</v>
      </c>
      <c r="G10" s="254">
        <v>23</v>
      </c>
      <c r="H10" s="671">
        <v>20</v>
      </c>
      <c r="I10" s="669"/>
      <c r="J10" s="12"/>
      <c r="K10" s="12"/>
      <c r="L10" s="12"/>
      <c r="M10" s="12"/>
    </row>
    <row r="11" spans="1:13">
      <c r="A11" s="763" t="s">
        <v>174</v>
      </c>
      <c r="B11" s="322" t="s">
        <v>175</v>
      </c>
      <c r="C11" s="323">
        <v>108</v>
      </c>
      <c r="D11" s="254">
        <v>64</v>
      </c>
      <c r="E11" s="254">
        <v>159</v>
      </c>
      <c r="F11" s="656">
        <v>113</v>
      </c>
      <c r="G11" s="254">
        <v>81</v>
      </c>
      <c r="H11" s="672">
        <v>64</v>
      </c>
      <c r="I11" s="669"/>
      <c r="J11" s="12"/>
      <c r="K11" s="12"/>
      <c r="L11" s="12"/>
      <c r="M11" s="12"/>
    </row>
    <row r="12" spans="1:13">
      <c r="A12" s="764"/>
      <c r="B12" s="324" t="s">
        <v>176</v>
      </c>
      <c r="C12" s="323">
        <v>99</v>
      </c>
      <c r="D12" s="254" t="s">
        <v>11</v>
      </c>
      <c r="E12" s="254">
        <v>159</v>
      </c>
      <c r="F12" s="656">
        <v>105</v>
      </c>
      <c r="G12" s="254">
        <v>81</v>
      </c>
      <c r="H12" s="672">
        <v>66</v>
      </c>
      <c r="I12" s="669"/>
      <c r="J12" s="12"/>
      <c r="K12" s="12"/>
      <c r="L12" s="12"/>
      <c r="M12" s="12"/>
    </row>
    <row r="13" spans="1:13">
      <c r="A13" s="764"/>
      <c r="B13" s="324" t="s">
        <v>177</v>
      </c>
      <c r="C13" s="323">
        <v>185</v>
      </c>
      <c r="D13" s="254">
        <v>79</v>
      </c>
      <c r="E13" s="254">
        <v>197</v>
      </c>
      <c r="F13" s="656">
        <v>144</v>
      </c>
      <c r="G13" s="254">
        <v>35</v>
      </c>
      <c r="H13" s="672">
        <v>39</v>
      </c>
      <c r="I13" s="669"/>
      <c r="J13" s="12"/>
      <c r="K13" s="12"/>
      <c r="L13" s="12"/>
      <c r="M13" s="12"/>
    </row>
    <row r="14" spans="1:13">
      <c r="A14" s="765"/>
      <c r="B14" s="322" t="s">
        <v>178</v>
      </c>
      <c r="C14" s="227">
        <v>176</v>
      </c>
      <c r="D14" s="233" t="s">
        <v>11</v>
      </c>
      <c r="E14" s="233">
        <v>192</v>
      </c>
      <c r="F14" s="667">
        <v>155</v>
      </c>
      <c r="G14" s="233">
        <v>34</v>
      </c>
      <c r="H14" s="673">
        <v>37</v>
      </c>
      <c r="I14" s="669"/>
      <c r="J14" s="14"/>
      <c r="K14" s="14"/>
      <c r="L14" s="14"/>
      <c r="M14" s="14"/>
    </row>
    <row r="15" spans="1:13">
      <c r="A15" s="763" t="s">
        <v>179</v>
      </c>
      <c r="B15" s="322" t="s">
        <v>175</v>
      </c>
      <c r="C15" s="323">
        <v>71</v>
      </c>
      <c r="D15" s="254">
        <v>109</v>
      </c>
      <c r="E15" s="254" t="s">
        <v>11</v>
      </c>
      <c r="F15" s="656">
        <v>25</v>
      </c>
      <c r="G15" s="254">
        <v>12</v>
      </c>
      <c r="H15" s="672">
        <v>34</v>
      </c>
      <c r="I15" s="669"/>
      <c r="J15" s="12"/>
      <c r="K15" s="12"/>
      <c r="L15" s="12"/>
      <c r="M15" s="12"/>
    </row>
    <row r="16" spans="1:13">
      <c r="A16" s="764"/>
      <c r="B16" s="324" t="s">
        <v>176</v>
      </c>
      <c r="C16" s="666">
        <v>60</v>
      </c>
      <c r="D16" s="254" t="s">
        <v>11</v>
      </c>
      <c r="E16" s="254" t="s">
        <v>11</v>
      </c>
      <c r="F16" s="656">
        <v>40</v>
      </c>
      <c r="G16" s="254">
        <v>88</v>
      </c>
      <c r="H16" s="672">
        <v>34</v>
      </c>
      <c r="I16" s="669"/>
      <c r="J16" s="12"/>
      <c r="K16" s="12"/>
      <c r="L16" s="12"/>
      <c r="M16" s="12"/>
    </row>
    <row r="17" spans="1:13">
      <c r="A17" s="764"/>
      <c r="B17" s="324" t="s">
        <v>177</v>
      </c>
      <c r="C17" s="323">
        <v>66</v>
      </c>
      <c r="D17" s="254">
        <v>45</v>
      </c>
      <c r="E17" s="254">
        <v>24</v>
      </c>
      <c r="F17" s="656">
        <v>29</v>
      </c>
      <c r="G17" s="254">
        <v>43</v>
      </c>
      <c r="H17" s="672">
        <v>16</v>
      </c>
      <c r="I17" s="669"/>
      <c r="J17" s="12"/>
      <c r="K17" s="12"/>
      <c r="L17" s="12"/>
      <c r="M17" s="12"/>
    </row>
    <row r="18" spans="1:13">
      <c r="A18" s="765"/>
      <c r="B18" s="322" t="s">
        <v>178</v>
      </c>
      <c r="C18" s="227">
        <v>22</v>
      </c>
      <c r="D18" s="233" t="s">
        <v>11</v>
      </c>
      <c r="E18" s="233">
        <v>40</v>
      </c>
      <c r="F18" s="233">
        <v>24</v>
      </c>
      <c r="G18" s="233">
        <v>22</v>
      </c>
      <c r="H18" s="673">
        <v>18</v>
      </c>
      <c r="I18" s="669"/>
      <c r="J18" s="14"/>
      <c r="K18" s="14"/>
      <c r="L18" s="14"/>
      <c r="M18" s="14"/>
    </row>
    <row r="19" spans="1:13" ht="15" customHeight="1">
      <c r="A19" s="86"/>
      <c r="B19" s="325"/>
      <c r="C19" s="12"/>
      <c r="D19" s="14"/>
      <c r="E19" s="14"/>
      <c r="F19" s="14"/>
      <c r="G19" s="14"/>
      <c r="H19" s="14"/>
      <c r="I19" s="14"/>
      <c r="J19" s="14"/>
      <c r="K19" s="14"/>
      <c r="L19" s="14"/>
      <c r="M19" s="14"/>
    </row>
    <row r="20" spans="1:13" ht="15" customHeight="1">
      <c r="A20" s="86"/>
      <c r="B20" s="325"/>
      <c r="C20" s="12"/>
      <c r="D20" s="14"/>
      <c r="E20" s="14"/>
      <c r="F20" s="14"/>
      <c r="G20" s="14"/>
      <c r="H20" s="14"/>
      <c r="I20" s="14"/>
      <c r="J20" s="14"/>
      <c r="K20" s="14"/>
      <c r="L20" s="14"/>
      <c r="M20" s="14"/>
    </row>
    <row r="21" spans="1:13">
      <c r="A21" s="212" t="s">
        <v>180</v>
      </c>
      <c r="B21" s="152"/>
      <c r="C21" s="154"/>
      <c r="D21" s="216"/>
      <c r="E21" s="68"/>
      <c r="F21" s="68"/>
      <c r="G21" s="326"/>
      <c r="H21" s="180"/>
      <c r="I21" s="75"/>
      <c r="J21" s="20"/>
    </row>
    <row r="22" spans="1:13">
      <c r="A22" s="1" t="s">
        <v>181</v>
      </c>
      <c r="B22" s="18"/>
      <c r="C22" s="74"/>
      <c r="E22" s="121"/>
      <c r="F22" s="121"/>
      <c r="H22" s="220"/>
      <c r="I22" s="18"/>
    </row>
    <row r="23" spans="1:13" ht="10.95" customHeight="1">
      <c r="A23" s="811" t="s">
        <v>182</v>
      </c>
      <c r="B23" s="811"/>
      <c r="C23" s="811"/>
      <c r="D23" s="811"/>
      <c r="E23" s="811"/>
      <c r="F23" s="811"/>
      <c r="G23" s="811"/>
      <c r="H23" s="811"/>
      <c r="I23" s="812"/>
    </row>
    <row r="24" spans="1:13">
      <c r="A24" s="1" t="s">
        <v>183</v>
      </c>
      <c r="B24" s="18"/>
      <c r="C24" s="74"/>
      <c r="E24" s="121"/>
      <c r="F24" s="121"/>
      <c r="H24" s="220"/>
      <c r="I24" s="18"/>
    </row>
    <row r="25" spans="1:13" ht="15" customHeight="1" thickBot="1">
      <c r="B25" s="18"/>
      <c r="C25" s="74"/>
      <c r="E25" s="121"/>
      <c r="F25" s="121"/>
      <c r="H25" s="220"/>
      <c r="I25" s="18"/>
    </row>
    <row r="26" spans="1:13" ht="15" customHeight="1" thickBot="1">
      <c r="A26" s="759" t="s">
        <v>184</v>
      </c>
      <c r="B26" s="759"/>
      <c r="C26" s="759"/>
      <c r="D26" s="129"/>
      <c r="E26" s="129"/>
      <c r="F26" s="129"/>
      <c r="G26" s="129"/>
      <c r="H26" s="132"/>
      <c r="I26" s="40"/>
    </row>
    <row r="27" spans="1:13" ht="15" customHeight="1" thickBot="1">
      <c r="A27" s="760"/>
      <c r="B27" s="760"/>
      <c r="C27" s="760"/>
      <c r="D27" s="30"/>
      <c r="E27" s="30"/>
      <c r="F27" s="107"/>
      <c r="G27" s="17"/>
      <c r="I27" s="47"/>
      <c r="J27" s="3"/>
      <c r="K27" s="4"/>
      <c r="L27" s="4"/>
    </row>
    <row r="28" spans="1:13" ht="22.5" customHeight="1">
      <c r="A28" s="327"/>
      <c r="B28" s="320" t="s">
        <v>51</v>
      </c>
      <c r="C28" s="246" t="s">
        <v>101</v>
      </c>
      <c r="D28" s="140" t="s">
        <v>53</v>
      </c>
      <c r="E28" s="178" t="s">
        <v>171</v>
      </c>
      <c r="F28" s="223" t="s">
        <v>172</v>
      </c>
      <c r="G28" s="223" t="s">
        <v>133</v>
      </c>
      <c r="H28" s="252" t="s">
        <v>134</v>
      </c>
      <c r="J28" s="8"/>
      <c r="K28" s="8"/>
      <c r="L28" s="8"/>
      <c r="M28" s="9"/>
    </row>
    <row r="29" spans="1:13" ht="22.5" customHeight="1">
      <c r="A29" s="296" t="s">
        <v>185</v>
      </c>
      <c r="B29" s="321">
        <v>259</v>
      </c>
      <c r="C29" s="232">
        <v>205</v>
      </c>
      <c r="D29" s="254">
        <v>406</v>
      </c>
      <c r="E29" s="254">
        <v>262</v>
      </c>
      <c r="F29" s="254">
        <v>50</v>
      </c>
      <c r="G29" s="254">
        <v>124</v>
      </c>
      <c r="H29" s="255">
        <v>115</v>
      </c>
      <c r="J29" s="12"/>
      <c r="K29" s="12"/>
      <c r="L29" s="12"/>
      <c r="M29" s="12"/>
    </row>
    <row r="30" spans="1:13" ht="22.5" customHeight="1">
      <c r="A30" s="296" t="s">
        <v>186</v>
      </c>
      <c r="B30" s="323">
        <v>253</v>
      </c>
      <c r="C30" s="254">
        <v>205</v>
      </c>
      <c r="D30" s="254">
        <v>396</v>
      </c>
      <c r="E30" s="254">
        <v>260</v>
      </c>
      <c r="F30" s="254">
        <v>50</v>
      </c>
      <c r="G30" s="254">
        <v>107</v>
      </c>
      <c r="H30" s="255">
        <v>8</v>
      </c>
      <c r="J30" s="12"/>
      <c r="K30" s="12"/>
      <c r="L30" s="12"/>
      <c r="M30" s="12"/>
    </row>
    <row r="31" spans="1:13" ht="22.5" customHeight="1">
      <c r="A31" s="281" t="s">
        <v>187</v>
      </c>
      <c r="B31" s="227">
        <v>6</v>
      </c>
      <c r="C31" s="233" t="s">
        <v>11</v>
      </c>
      <c r="D31" s="233">
        <v>10</v>
      </c>
      <c r="E31" s="233">
        <v>2</v>
      </c>
      <c r="F31" s="233" t="s">
        <v>11</v>
      </c>
      <c r="G31" s="233">
        <v>17</v>
      </c>
      <c r="H31" s="288">
        <v>107</v>
      </c>
      <c r="J31" s="14"/>
      <c r="K31" s="14"/>
      <c r="L31" s="14"/>
      <c r="M31" s="14"/>
    </row>
    <row r="32" spans="1:13" ht="22.5" customHeight="1">
      <c r="A32" s="86"/>
      <c r="B32" s="86"/>
      <c r="C32" s="12"/>
      <c r="D32" s="14"/>
      <c r="E32" s="14"/>
      <c r="F32" s="14"/>
      <c r="G32" s="14"/>
      <c r="H32" s="14"/>
      <c r="I32" s="14"/>
      <c r="J32" s="14"/>
      <c r="K32" s="14"/>
      <c r="L32" s="14"/>
      <c r="M32" s="14"/>
    </row>
    <row r="33" spans="1:1">
      <c r="A33" s="212" t="s">
        <v>188</v>
      </c>
    </row>
    <row r="34" spans="1:1">
      <c r="A34" s="212" t="s">
        <v>189</v>
      </c>
    </row>
    <row r="35" spans="1:1">
      <c r="A35" s="212" t="s">
        <v>190</v>
      </c>
    </row>
    <row r="36" spans="1:1" ht="12.6">
      <c r="A36" s="328"/>
    </row>
    <row r="37" spans="1:1" ht="12.6">
      <c r="A37" s="329"/>
    </row>
    <row r="38" spans="1:1" s="57" customFormat="1" ht="14.4">
      <c r="A38" s="1"/>
    </row>
    <row r="39" spans="1:1" s="57" customFormat="1" ht="14.4">
      <c r="A39" s="1"/>
    </row>
    <row r="40" spans="1:1" s="57" customFormat="1" ht="14.4">
      <c r="A40" s="1"/>
    </row>
    <row r="41" spans="1:1" s="57" customFormat="1" ht="14.4">
      <c r="A41" s="1"/>
    </row>
    <row r="42" spans="1:1" s="57" customFormat="1" ht="14.4">
      <c r="A42" s="1"/>
    </row>
    <row r="43" spans="1:1" s="57" customFormat="1" ht="14.4">
      <c r="A43" s="1"/>
    </row>
    <row r="44" spans="1:1" s="57" customFormat="1" ht="14.4">
      <c r="A44" s="1"/>
    </row>
  </sheetData>
  <mergeCells count="7">
    <mergeCell ref="A11:A14"/>
    <mergeCell ref="A10:B10"/>
    <mergeCell ref="A5:A6"/>
    <mergeCell ref="A7:B8"/>
    <mergeCell ref="A26:C27"/>
    <mergeCell ref="A15:A18"/>
    <mergeCell ref="A23:I2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topLeftCell="A10" zoomScaleNormal="100" workbookViewId="0">
      <selection activeCell="D24" sqref="D24"/>
    </sheetView>
  </sheetViews>
  <sheetFormatPr baseColWidth="10" defaultColWidth="8.5546875" defaultRowHeight="10.8"/>
  <cols>
    <col min="1" max="1" width="29.5546875" style="1" customWidth="1"/>
    <col min="2" max="2" width="23.44140625" style="1" customWidth="1"/>
    <col min="3" max="3" width="28.33203125" style="55"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30.6" customHeight="1"/>
    <row r="4" spans="1:10" ht="15" customHeight="1"/>
    <row r="5" spans="1:10" ht="15" customHeight="1">
      <c r="A5" s="92"/>
      <c r="B5" s="92"/>
      <c r="C5" s="93"/>
      <c r="D5" s="92"/>
      <c r="E5" s="92"/>
    </row>
    <row r="6" spans="1:10" ht="15" customHeight="1">
      <c r="A6" s="810" t="s">
        <v>191</v>
      </c>
      <c r="B6" s="128"/>
    </row>
    <row r="7" spans="1:10" ht="15" customHeight="1">
      <c r="A7" s="810"/>
      <c r="B7" s="128"/>
    </row>
    <row r="8" spans="1:10" ht="15" customHeight="1">
      <c r="A8" s="759" t="s">
        <v>192</v>
      </c>
      <c r="B8" s="759"/>
      <c r="C8" s="759"/>
      <c r="D8" s="2"/>
      <c r="E8" s="3"/>
      <c r="F8" s="3"/>
      <c r="G8" s="4"/>
      <c r="H8" s="4"/>
      <c r="I8" s="4"/>
    </row>
    <row r="9" spans="1:10" ht="15" customHeight="1" thickBot="1">
      <c r="A9" s="760"/>
      <c r="B9" s="760"/>
      <c r="C9" s="760"/>
      <c r="D9" s="2"/>
      <c r="E9" s="3"/>
      <c r="F9" s="3"/>
      <c r="G9" s="4"/>
      <c r="H9" s="4"/>
      <c r="I9" s="4"/>
    </row>
    <row r="10" spans="1:10" ht="52.5" customHeight="1">
      <c r="A10" s="330"/>
      <c r="B10" s="332" t="s">
        <v>193</v>
      </c>
      <c r="C10" s="331" t="s">
        <v>194</v>
      </c>
      <c r="D10" s="332" t="s">
        <v>195</v>
      </c>
      <c r="E10" s="163" t="s">
        <v>196</v>
      </c>
      <c r="F10" s="7"/>
      <c r="G10" s="8"/>
      <c r="H10" s="8"/>
      <c r="I10" s="8"/>
      <c r="J10" s="9"/>
    </row>
    <row r="11" spans="1:10" ht="15" customHeight="1">
      <c r="A11" s="333" t="s">
        <v>51</v>
      </c>
      <c r="B11" s="268">
        <v>2043</v>
      </c>
      <c r="C11" s="603" t="s">
        <v>197</v>
      </c>
      <c r="D11" s="603" t="s">
        <v>198</v>
      </c>
      <c r="E11" s="604">
        <v>43419</v>
      </c>
      <c r="F11" s="12"/>
      <c r="G11" s="12"/>
      <c r="H11" s="12"/>
      <c r="I11" s="12"/>
      <c r="J11" s="12"/>
    </row>
    <row r="12" spans="1:10" ht="15" customHeight="1">
      <c r="A12" s="242" t="s">
        <v>101</v>
      </c>
      <c r="B12" s="522">
        <v>2029</v>
      </c>
      <c r="C12" s="605" t="s">
        <v>199</v>
      </c>
      <c r="D12" s="603" t="s">
        <v>198</v>
      </c>
      <c r="E12" s="606">
        <v>37543</v>
      </c>
      <c r="F12" s="12"/>
      <c r="G12" s="12"/>
      <c r="H12" s="12"/>
      <c r="I12" s="12"/>
      <c r="J12" s="12"/>
    </row>
    <row r="13" spans="1:10" ht="15" customHeight="1">
      <c r="A13" s="242" t="s">
        <v>53</v>
      </c>
      <c r="B13" s="522">
        <v>2038</v>
      </c>
      <c r="C13" s="605" t="s">
        <v>200</v>
      </c>
      <c r="D13" s="605" t="s">
        <v>201</v>
      </c>
      <c r="E13" s="606">
        <v>17198</v>
      </c>
    </row>
    <row r="14" spans="1:10" ht="15" customHeight="1">
      <c r="A14" s="242" t="s">
        <v>171</v>
      </c>
      <c r="B14" s="522">
        <v>2041</v>
      </c>
      <c r="C14" s="605" t="s">
        <v>202</v>
      </c>
      <c r="D14" s="605" t="s">
        <v>201</v>
      </c>
      <c r="E14" s="606">
        <v>14269</v>
      </c>
      <c r="F14" s="14"/>
      <c r="G14" s="14"/>
      <c r="H14" s="14"/>
      <c r="I14" s="14"/>
      <c r="J14" s="14"/>
    </row>
    <row r="15" spans="1:10" ht="15" customHeight="1">
      <c r="A15" s="242" t="s">
        <v>172</v>
      </c>
      <c r="B15" s="522" t="s">
        <v>11</v>
      </c>
      <c r="C15" s="605" t="s">
        <v>203</v>
      </c>
      <c r="D15" s="605" t="s">
        <v>204</v>
      </c>
      <c r="E15" s="606">
        <v>30494</v>
      </c>
    </row>
    <row r="16" spans="1:10" ht="15" customHeight="1">
      <c r="A16" s="242" t="s">
        <v>133</v>
      </c>
      <c r="B16" s="522" t="s">
        <v>11</v>
      </c>
      <c r="C16" s="605" t="s">
        <v>205</v>
      </c>
      <c r="D16" s="605" t="s">
        <v>204</v>
      </c>
      <c r="E16" s="606">
        <v>38073</v>
      </c>
    </row>
    <row r="17" spans="1:10" ht="15" customHeight="1">
      <c r="A17" s="242" t="s">
        <v>134</v>
      </c>
      <c r="B17" s="522" t="s">
        <v>11</v>
      </c>
      <c r="C17" s="605" t="s">
        <v>206</v>
      </c>
      <c r="D17" s="605" t="s">
        <v>207</v>
      </c>
      <c r="E17" s="606">
        <v>27491</v>
      </c>
      <c r="F17" s="3"/>
      <c r="G17" s="4"/>
      <c r="H17" s="4"/>
      <c r="I17" s="4"/>
    </row>
    <row r="18" spans="1:10" ht="15" customHeight="1">
      <c r="A18" s="5"/>
      <c r="B18" s="5"/>
      <c r="C18" s="6"/>
      <c r="D18" s="5"/>
      <c r="E18" s="6"/>
      <c r="F18" s="7"/>
      <c r="G18" s="8"/>
      <c r="H18" s="8"/>
      <c r="I18" s="8"/>
      <c r="J18" s="9"/>
    </row>
    <row r="19" spans="1:10" ht="15" customHeight="1">
      <c r="A19" s="212" t="s">
        <v>208</v>
      </c>
      <c r="B19" s="5"/>
      <c r="C19" s="6"/>
      <c r="D19" s="5"/>
      <c r="E19" s="6"/>
      <c r="F19" s="7"/>
      <c r="G19" s="8"/>
      <c r="H19" s="8"/>
      <c r="I19" s="8"/>
      <c r="J19" s="9"/>
    </row>
    <row r="20" spans="1:10" ht="11.4" thickBot="1">
      <c r="A20" s="212" t="s">
        <v>209</v>
      </c>
      <c r="B20" s="212"/>
      <c r="C20" s="154"/>
      <c r="D20" s="334"/>
    </row>
    <row r="21" spans="1:10">
      <c r="A21" s="212" t="s">
        <v>210</v>
      </c>
      <c r="B21" s="212"/>
    </row>
    <row r="22" spans="1:10">
      <c r="A22" s="212" t="s">
        <v>211</v>
      </c>
      <c r="B22" s="212"/>
    </row>
    <row r="23" spans="1:10">
      <c r="B23" s="212"/>
    </row>
    <row r="24" spans="1:10">
      <c r="A24" s="335"/>
      <c r="B24" s="335"/>
    </row>
    <row r="25" spans="1:10">
      <c r="A25" s="336"/>
      <c r="B25" s="336"/>
    </row>
    <row r="29" spans="1:10" s="57" customFormat="1" ht="14.4">
      <c r="A29" s="1"/>
      <c r="B29" s="1"/>
    </row>
    <row r="30" spans="1:10" s="57" customFormat="1" ht="14.4">
      <c r="A30" s="61"/>
      <c r="B30" s="61"/>
    </row>
    <row r="31" spans="1:10" s="57" customFormat="1" ht="14.4">
      <c r="A31" s="1"/>
      <c r="B31" s="1"/>
    </row>
    <row r="32" spans="1:10" s="57"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customXml/itemProps2.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81242-BE9A-434A-8288-A6AEC6322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ESG KPIs</vt:lpstr>
      <vt:lpstr>Comunidades</vt:lpstr>
      <vt:lpstr>Medio Ambiente</vt:lpstr>
      <vt:lpstr>Emisiones GEI &amp; Energía</vt:lpstr>
      <vt:lpstr>Agua</vt:lpstr>
      <vt:lpstr>Residuos</vt:lpstr>
      <vt:lpstr>Biodiversidad</vt:lpstr>
      <vt:lpstr>Cierre</vt:lpstr>
      <vt:lpstr>Seguridad</vt:lpstr>
      <vt:lpstr>Nuestra gente</vt:lpstr>
      <vt:lpstr>Empleo</vt:lpstr>
      <vt:lpstr>Retención</vt:lpstr>
      <vt:lpstr>Capacitaciones</vt:lpstr>
      <vt:lpstr>Responsabilidad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2026-06-22T15:38:40Z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